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4295" windowHeight="4620" activeTab="3"/>
  </bookViews>
  <sheets>
    <sheet name="HB các lớp năm cuối" sheetId="3" r:id="rId1"/>
    <sheet name="HB các lớp năm 2,3,4" sheetId="4" r:id="rId2"/>
    <sheet name="Ds học bổng các lớp năm cuối" sheetId="5" r:id="rId3"/>
    <sheet name="Ds học bổng các lớp năm 2,3,4" sheetId="6" r:id="rId4"/>
  </sheets>
  <definedNames>
    <definedName name="_xlnm._FilterDatabase" localSheetId="2" hidden="1">'Ds học bổng các lớp năm cuối'!$A$2:$L$23</definedName>
  </definedNames>
  <calcPr calcId="124519"/>
</workbook>
</file>

<file path=xl/calcChain.xml><?xml version="1.0" encoding="utf-8"?>
<calcChain xmlns="http://schemas.openxmlformats.org/spreadsheetml/2006/main">
  <c r="G18" i="4"/>
  <c r="J162" i="6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L3" i="5"/>
  <c r="L24" s="1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J64" i="4"/>
  <c r="I64"/>
  <c r="H64"/>
  <c r="C64"/>
  <c r="N63"/>
  <c r="L63"/>
  <c r="K63"/>
  <c r="G63"/>
  <c r="D63"/>
  <c r="N62"/>
  <c r="K62"/>
  <c r="G62"/>
  <c r="D62"/>
  <c r="L62" s="1"/>
  <c r="N61"/>
  <c r="L61"/>
  <c r="K61"/>
  <c r="G61"/>
  <c r="D61"/>
  <c r="N59"/>
  <c r="K59"/>
  <c r="G59"/>
  <c r="D59"/>
  <c r="L59" s="1"/>
  <c r="N58"/>
  <c r="L58"/>
  <c r="K58"/>
  <c r="G58"/>
  <c r="D58"/>
  <c r="N57"/>
  <c r="K57"/>
  <c r="G57"/>
  <c r="D57"/>
  <c r="L57" s="1"/>
  <c r="G56"/>
  <c r="N55"/>
  <c r="K55"/>
  <c r="G55"/>
  <c r="D55"/>
  <c r="L55" s="1"/>
  <c r="N54"/>
  <c r="L54"/>
  <c r="K54"/>
  <c r="G54"/>
  <c r="D54"/>
  <c r="N53"/>
  <c r="K53"/>
  <c r="G53"/>
  <c r="D53"/>
  <c r="L53" s="1"/>
  <c r="N52"/>
  <c r="L52"/>
  <c r="K52"/>
  <c r="G52"/>
  <c r="D52"/>
  <c r="N51"/>
  <c r="K51"/>
  <c r="G51"/>
  <c r="D51"/>
  <c r="L51" s="1"/>
  <c r="N50"/>
  <c r="L50"/>
  <c r="K50"/>
  <c r="G50"/>
  <c r="D50"/>
  <c r="N49"/>
  <c r="K49"/>
  <c r="G49"/>
  <c r="D49"/>
  <c r="L49" s="1"/>
  <c r="N48"/>
  <c r="L48"/>
  <c r="K48"/>
  <c r="G48"/>
  <c r="D48"/>
  <c r="N47"/>
  <c r="K47"/>
  <c r="G47"/>
  <c r="D47"/>
  <c r="L47" s="1"/>
  <c r="N45"/>
  <c r="L45"/>
  <c r="K45"/>
  <c r="G45"/>
  <c r="D45"/>
  <c r="N44"/>
  <c r="K44"/>
  <c r="G44"/>
  <c r="D44"/>
  <c r="L44" s="1"/>
  <c r="K43"/>
  <c r="N42"/>
  <c r="K42"/>
  <c r="G42"/>
  <c r="D42"/>
  <c r="L42" s="1"/>
  <c r="N41"/>
  <c r="L41"/>
  <c r="K41"/>
  <c r="G41"/>
  <c r="D41"/>
  <c r="K40"/>
  <c r="N39"/>
  <c r="L39"/>
  <c r="K39"/>
  <c r="G39"/>
  <c r="D39"/>
  <c r="K38"/>
  <c r="N37"/>
  <c r="L37"/>
  <c r="K37"/>
  <c r="G37"/>
  <c r="D37"/>
  <c r="N36"/>
  <c r="K36"/>
  <c r="G36"/>
  <c r="D36"/>
  <c r="L36" s="1"/>
  <c r="N35"/>
  <c r="L35"/>
  <c r="K35"/>
  <c r="G35"/>
  <c r="D35"/>
  <c r="N34"/>
  <c r="K34"/>
  <c r="G34"/>
  <c r="D34"/>
  <c r="L34" s="1"/>
  <c r="K33"/>
  <c r="N30"/>
  <c r="K30"/>
  <c r="G30"/>
  <c r="D30"/>
  <c r="L30" s="1"/>
  <c r="N29"/>
  <c r="L29"/>
  <c r="K29"/>
  <c r="G29"/>
  <c r="D29"/>
  <c r="N28"/>
  <c r="K28"/>
  <c r="G28"/>
  <c r="D28"/>
  <c r="L28" s="1"/>
  <c r="N27"/>
  <c r="L27"/>
  <c r="K27"/>
  <c r="G27"/>
  <c r="D27"/>
  <c r="N26"/>
  <c r="K26"/>
  <c r="G26"/>
  <c r="D26"/>
  <c r="L26" s="1"/>
  <c r="N25"/>
  <c r="L25"/>
  <c r="K25"/>
  <c r="G25"/>
  <c r="D25"/>
  <c r="N24"/>
  <c r="K24"/>
  <c r="G24"/>
  <c r="D24"/>
  <c r="L24" s="1"/>
  <c r="N23"/>
  <c r="L23"/>
  <c r="K23"/>
  <c r="G23"/>
  <c r="D23"/>
  <c r="N22"/>
  <c r="K22"/>
  <c r="G22"/>
  <c r="D22"/>
  <c r="L22" s="1"/>
  <c r="N21"/>
  <c r="L21"/>
  <c r="K21"/>
  <c r="G21"/>
  <c r="D21"/>
  <c r="N20"/>
  <c r="K20"/>
  <c r="G20"/>
  <c r="D20"/>
  <c r="L20" s="1"/>
  <c r="K19"/>
  <c r="N18"/>
  <c r="K18"/>
  <c r="D18"/>
  <c r="N17"/>
  <c r="K17"/>
  <c r="G17"/>
  <c r="D17"/>
  <c r="L17" s="1"/>
  <c r="N16"/>
  <c r="L16"/>
  <c r="K16"/>
  <c r="G16"/>
  <c r="D16"/>
  <c r="N14"/>
  <c r="K14"/>
  <c r="G14"/>
  <c r="D14"/>
  <c r="L14" s="1"/>
  <c r="N13"/>
  <c r="L13"/>
  <c r="K13"/>
  <c r="G13"/>
  <c r="D13"/>
  <c r="N12"/>
  <c r="K12"/>
  <c r="G12"/>
  <c r="D12"/>
  <c r="L12" s="1"/>
  <c r="N11"/>
  <c r="L11"/>
  <c r="K11"/>
  <c r="G11"/>
  <c r="D11"/>
  <c r="N10"/>
  <c r="K10"/>
  <c r="G10"/>
  <c r="D10"/>
  <c r="L10" s="1"/>
  <c r="N9"/>
  <c r="L9"/>
  <c r="K9"/>
  <c r="G9"/>
  <c r="D9"/>
  <c r="N8"/>
  <c r="K8"/>
  <c r="G8"/>
  <c r="D8"/>
  <c r="L8" s="1"/>
  <c r="N7"/>
  <c r="L7"/>
  <c r="K7"/>
  <c r="G7"/>
  <c r="D7"/>
  <c r="N6"/>
  <c r="K6"/>
  <c r="G6"/>
  <c r="D6"/>
  <c r="L6" s="1"/>
  <c r="N5"/>
  <c r="L5"/>
  <c r="K5"/>
  <c r="G5"/>
  <c r="D5"/>
  <c r="N4"/>
  <c r="K4"/>
  <c r="G4"/>
  <c r="G64" s="1"/>
  <c r="D4"/>
  <c r="D64" s="1"/>
  <c r="J10" i="3"/>
  <c r="I10"/>
  <c r="H10"/>
  <c r="C10"/>
  <c r="N9"/>
  <c r="K9"/>
  <c r="G9"/>
  <c r="D9"/>
  <c r="L9" s="1"/>
  <c r="N8"/>
  <c r="K8"/>
  <c r="G8"/>
  <c r="D8"/>
  <c r="L8" s="1"/>
  <c r="N7"/>
  <c r="L7"/>
  <c r="K7"/>
  <c r="G7"/>
  <c r="D7"/>
  <c r="N6"/>
  <c r="K6"/>
  <c r="G6"/>
  <c r="D6"/>
  <c r="L6" s="1"/>
  <c r="N5"/>
  <c r="K5"/>
  <c r="G5"/>
  <c r="D5"/>
  <c r="L5" s="1"/>
  <c r="N4"/>
  <c r="K4"/>
  <c r="K10" s="1"/>
  <c r="G4"/>
  <c r="D4"/>
  <c r="D10" s="1"/>
  <c r="K64" i="4" l="1"/>
  <c r="L18"/>
  <c r="J163" i="6"/>
  <c r="L4" i="4"/>
  <c r="G10" i="3"/>
  <c r="L4"/>
  <c r="L10" s="1"/>
  <c r="L64" i="4" l="1"/>
</calcChain>
</file>

<file path=xl/sharedStrings.xml><?xml version="1.0" encoding="utf-8"?>
<sst xmlns="http://schemas.openxmlformats.org/spreadsheetml/2006/main" count="1066" uniqueCount="559">
  <si>
    <t>Giỏi</t>
  </si>
  <si>
    <t>Khá</t>
  </si>
  <si>
    <t>STT</t>
  </si>
  <si>
    <t>Khối, lớp</t>
  </si>
  <si>
    <t>Quỹ HB KK học tập</t>
  </si>
  <si>
    <t>Điểm được
 hưởng HB</t>
  </si>
  <si>
    <t>Số SV
 được hưởng</t>
  </si>
  <si>
    <t>Trong đó</t>
  </si>
  <si>
    <t>Tiền HB
 thực chi</t>
  </si>
  <si>
    <t>HB thừa,
 thiếu</t>
  </si>
  <si>
    <t>Ghi chú</t>
  </si>
  <si>
    <t>Mức HB
 loại khá
(kì)</t>
  </si>
  <si>
    <t>Mức Học phí 
(tháng)</t>
  </si>
  <si>
    <t>Số SV</t>
  </si>
  <si>
    <t>Tổng quĩ
 học bổng</t>
  </si>
  <si>
    <t>HT</t>
  </si>
  <si>
    <t>RL</t>
  </si>
  <si>
    <t>X.sắc</t>
  </si>
  <si>
    <t>CĐ QT khách sạn K13A,B,C</t>
  </si>
  <si>
    <t>CĐ Hướng dẫn K13A,B</t>
  </si>
  <si>
    <t>hết sv đạt tiêu chuẩn đc xét</t>
  </si>
  <si>
    <t>CĐ NH&amp;DVAU K11A,B</t>
  </si>
  <si>
    <t>CĐ DVDL&amp;LH K10A,B,C</t>
  </si>
  <si>
    <t>ko có sv đạt tiêu chuẩn xét</t>
  </si>
  <si>
    <t>T Anh -DL K5</t>
  </si>
  <si>
    <t>CĐ Tin K12</t>
  </si>
  <si>
    <t>Tổng</t>
  </si>
  <si>
    <t xml:space="preserve">(Dự kiến) TỔNG HỢP CHI HỌC BỔNG
HỌC KÌ  II NĂM HỌC 2018 - 2019 (HỘI NGHỊ NGÀY 25 / 9 /2019)  </t>
  </si>
  <si>
    <t>Mức học phí (tháng)</t>
  </si>
  <si>
    <t>ĐH DV Ăn uống K1</t>
  </si>
  <si>
    <t>ĐH QT Khách sạn K1</t>
  </si>
  <si>
    <t>ĐH QT Khách sạn K2A,B</t>
  </si>
  <si>
    <t>ĐH QT Khách sạn K3A,B</t>
  </si>
  <si>
    <t>ĐH DVDL&amp;LH K2A,B</t>
  </si>
  <si>
    <t>82</t>
  </si>
  <si>
    <t>ĐH DVDL&amp;LH K3A,B,C</t>
  </si>
  <si>
    <t>ĐH DVDL&amp;LH K4A,B,C</t>
  </si>
  <si>
    <t>88</t>
  </si>
  <si>
    <t>CĐ QT khách sạn K14A,B,C</t>
  </si>
  <si>
    <t>84</t>
  </si>
  <si>
    <t>CĐ Hướng dẫn K14A,B,C</t>
  </si>
  <si>
    <t>80</t>
  </si>
  <si>
    <t>CĐ NH&amp;DVAU K12A,B</t>
  </si>
  <si>
    <t>89</t>
  </si>
  <si>
    <t>CĐ DVDL&amp;LH K11A,B,C</t>
  </si>
  <si>
    <t>II.Khoa Văn hóa</t>
  </si>
  <si>
    <t>ĐH QLVH K2</t>
  </si>
  <si>
    <t>90</t>
  </si>
  <si>
    <t>ĐH QLVH K3</t>
  </si>
  <si>
    <t>95</t>
  </si>
  <si>
    <t>ĐH QLVH K4</t>
  </si>
  <si>
    <t>III.Khoa Ngoại ngữ</t>
  </si>
  <si>
    <t>ĐH Ng ngữ Anh K2</t>
  </si>
  <si>
    <t>ĐH Ng ngữ Anh K3A,B</t>
  </si>
  <si>
    <t>ĐH Ng ngữ Anh K4A,B</t>
  </si>
  <si>
    <t>83</t>
  </si>
  <si>
    <t>ĐH Ng ngữ TQ K2</t>
  </si>
  <si>
    <t>ĐH Ng ngữ TQ K3A,B</t>
  </si>
  <si>
    <t>92</t>
  </si>
  <si>
    <t>ĐH Ng ngữ TQ K4A,B</t>
  </si>
  <si>
    <t>75</t>
  </si>
  <si>
    <t>ĐH Ng ngữ Nhật K1</t>
  </si>
  <si>
    <t>ĐH Ng ngữ Nhật K2</t>
  </si>
  <si>
    <t>ĐH Ng ngữ Nhật K3</t>
  </si>
  <si>
    <t>SP Anh K 15</t>
  </si>
  <si>
    <t>T Anh -DL K6</t>
  </si>
  <si>
    <t>VI.Khoa CNTT</t>
  </si>
  <si>
    <t>ĐH KH Máy tính K2</t>
  </si>
  <si>
    <t>ĐH KH Máy tính K3</t>
  </si>
  <si>
    <t>ĐH KH Máy tính K4</t>
  </si>
  <si>
    <t>CĐ Tin K13</t>
  </si>
  <si>
    <t>V.Khoa SP Trung học</t>
  </si>
  <si>
    <t>Văn - Địa K38</t>
  </si>
  <si>
    <t>VI.Khoa SP Tiểu học</t>
  </si>
  <si>
    <t>CT K21</t>
  </si>
  <si>
    <t>85</t>
  </si>
  <si>
    <t>CT K22</t>
  </si>
  <si>
    <t>VII. Khoa SP Mầm non</t>
  </si>
  <si>
    <t>CM16A,B</t>
  </si>
  <si>
    <t>CM17</t>
  </si>
  <si>
    <t>VIII. Khoa Nghệ thuật</t>
  </si>
  <si>
    <t>CĐ Thanh nhạc K7,8</t>
  </si>
  <si>
    <t>TC Thanh nhạc K11,12</t>
  </si>
  <si>
    <t>TC Nhạc cụ K11</t>
  </si>
  <si>
    <t>TC Nhạc cụ K12</t>
  </si>
  <si>
    <t>TC Nhạc cụ K13</t>
  </si>
  <si>
    <t>TC Nhạc cụ K14</t>
  </si>
  <si>
    <t>TC Nhạc cụ K15</t>
  </si>
  <si>
    <t>TC Múa K9,10,11</t>
  </si>
  <si>
    <t>TC hội họa K7,8,9</t>
  </si>
  <si>
    <t>IX. Khoa Môi trường</t>
  </si>
  <si>
    <t>ĐH QLTN Môi trường K1</t>
  </si>
  <si>
    <t>ĐH QLTN Môi trường K2</t>
  </si>
  <si>
    <t>ĐH QLTN Môi trường K3</t>
  </si>
  <si>
    <t>X. Khoa Thủy sản</t>
  </si>
  <si>
    <t>ĐH NT Thủy sản K1</t>
  </si>
  <si>
    <t>ĐH NT Thủy sản K2</t>
  </si>
  <si>
    <t>ĐH NT Thủy sản K3</t>
  </si>
  <si>
    <t>Cộng</t>
  </si>
  <si>
    <t xml:space="preserve">(Dự kiến) TỔNG HỢP CHI HỌC BỔNG CÁC LỚP NĂM CUỐI
HỌC KÌ  II NĂM HỌC 2018 - 2019 (HỘI NGHỊ NGÀY  25 / 9/2019)  </t>
  </si>
  <si>
    <t>CĐ DV Ăn uống K11A</t>
  </si>
  <si>
    <t>Du lịch</t>
  </si>
  <si>
    <t>Phạm Thị Ngọc</t>
  </si>
  <si>
    <t>Anh</t>
  </si>
  <si>
    <t>Nữ</t>
  </si>
  <si>
    <t>K</t>
  </si>
  <si>
    <t>Nam</t>
  </si>
  <si>
    <t xml:space="preserve">Lê Thị </t>
  </si>
  <si>
    <t>Huệ</t>
  </si>
  <si>
    <t>CĐ DV Ăn uống K11B</t>
  </si>
  <si>
    <t>Nguyễn Mạnh</t>
  </si>
  <si>
    <t>Cường</t>
  </si>
  <si>
    <t xml:space="preserve">Nguyễn Thị </t>
  </si>
  <si>
    <t>Mai Việt</t>
  </si>
  <si>
    <t>Long</t>
  </si>
  <si>
    <t>Hà Thị</t>
  </si>
  <si>
    <t>Mai</t>
  </si>
  <si>
    <t>Phạm Thị Thương</t>
  </si>
  <si>
    <t>Thương</t>
  </si>
  <si>
    <t>CĐ Hướng dẫn K13A</t>
  </si>
  <si>
    <t>Phạm Thị Vân</t>
  </si>
  <si>
    <t xml:space="preserve">Lê Đình </t>
  </si>
  <si>
    <t>Quang</t>
  </si>
  <si>
    <t>G</t>
  </si>
  <si>
    <t>Tâm</t>
  </si>
  <si>
    <t>CĐ Hướng dẫn K13B</t>
  </si>
  <si>
    <t>Tằng Thanh</t>
  </si>
  <si>
    <t>Bằng</t>
  </si>
  <si>
    <t>Phạm Thị</t>
  </si>
  <si>
    <t>CĐ khách sạn K13A</t>
  </si>
  <si>
    <t>Nguyễn Thị Quỳnh</t>
  </si>
  <si>
    <t>Long Thị</t>
  </si>
  <si>
    <t>Chúc</t>
  </si>
  <si>
    <t>Nguyễn Thị</t>
  </si>
  <si>
    <t>Hạnh</t>
  </si>
  <si>
    <t>Lan</t>
  </si>
  <si>
    <t>Thủy</t>
  </si>
  <si>
    <t>CĐ khách sạn K13C</t>
  </si>
  <si>
    <t>Nguyễn Hải</t>
  </si>
  <si>
    <t>Hứa Thị Chà</t>
  </si>
  <si>
    <t>My</t>
  </si>
  <si>
    <t>Ngân</t>
  </si>
  <si>
    <t>Liêu Thị</t>
  </si>
  <si>
    <t>Phượng</t>
  </si>
  <si>
    <t>CĐ Anh DL K5</t>
  </si>
  <si>
    <t>Ngoại ngữ</t>
  </si>
  <si>
    <t>Đinh Thị Hồng</t>
  </si>
  <si>
    <t>Nhung</t>
  </si>
  <si>
    <t>Trang</t>
  </si>
  <si>
    <t>Khoa</t>
  </si>
  <si>
    <t>Stt</t>
  </si>
  <si>
    <t>Ngày sinh</t>
  </si>
  <si>
    <t>Giới tính</t>
  </si>
  <si>
    <t>Học bổng</t>
  </si>
  <si>
    <t xml:space="preserve">(Dự kiến) DANH SÁCH HỌC BỔNG CÁC LỚP NĂM CUỐI
HỌC KÌ  II NĂM HỌC 2018 - 2019 (HỘI NGHỊ NGÀY  25 / 9/2019)  </t>
  </si>
  <si>
    <t>Họ và tên</t>
  </si>
  <si>
    <t>Lớp</t>
  </si>
  <si>
    <t>Mức học bổng (5 tháng)</t>
  </si>
  <si>
    <t>Mức học bổng  (5 tháng)</t>
  </si>
  <si>
    <t>Mức học bổng (1 tháng)</t>
  </si>
  <si>
    <t>TT</t>
  </si>
  <si>
    <t>Mã sinh viên</t>
  </si>
  <si>
    <t>Họ tên</t>
  </si>
  <si>
    <t>Tên lớp</t>
  </si>
  <si>
    <t>TBC HT10</t>
  </si>
  <si>
    <t>Rèn luyện</t>
  </si>
  <si>
    <t>Xếp loại thang 10</t>
  </si>
  <si>
    <t>Mức học phí</t>
  </si>
  <si>
    <t xml:space="preserve">  </t>
  </si>
  <si>
    <t>18DH16061</t>
  </si>
  <si>
    <t>Ngô Đình Tuyên</t>
  </si>
  <si>
    <t>ĐH QT NH&amp;DVAU  K1</t>
  </si>
  <si>
    <t>Xuất sắc</t>
  </si>
  <si>
    <t>18DH16017</t>
  </si>
  <si>
    <t>Diêu Thị Bích Hằng</t>
  </si>
  <si>
    <t>18DH16062</t>
  </si>
  <si>
    <t>Hoàng Minh Việt</t>
  </si>
  <si>
    <t>HLU.16DHN15.010</t>
  </si>
  <si>
    <t>Lê Thị Hiên</t>
  </si>
  <si>
    <t>ĐH QT khách sạn K1</t>
  </si>
  <si>
    <t>HLU.16DHN15.002</t>
  </si>
  <si>
    <t>Lê Văn Chung</t>
  </si>
  <si>
    <t>HLU.16DHN15.027</t>
  </si>
  <si>
    <t>Nguyễn Thị Lơ</t>
  </si>
  <si>
    <t>HLU.16DHN15.006</t>
  </si>
  <si>
    <t>Phạm Thùy Dương</t>
  </si>
  <si>
    <t>HLU.16DHN15.034</t>
  </si>
  <si>
    <t>Trần Thu Nga</t>
  </si>
  <si>
    <t>17DH15 008</t>
  </si>
  <si>
    <t>Đinh Thị Cúc</t>
  </si>
  <si>
    <t>ĐH QT khách sạn K2A</t>
  </si>
  <si>
    <t>17DH15 023</t>
  </si>
  <si>
    <t>Nguyễn Khánh Hòa</t>
  </si>
  <si>
    <t>17DH15 020</t>
  </si>
  <si>
    <t>Lâm Đức Hiền</t>
  </si>
  <si>
    <t>17DH15 038</t>
  </si>
  <si>
    <t>Bùi Thị Luận</t>
  </si>
  <si>
    <t>Phùng Thị Minh Anh</t>
  </si>
  <si>
    <t>17DH15 109</t>
  </si>
  <si>
    <t>Đặng Thị Thùy</t>
  </si>
  <si>
    <t>ĐH QT khách sạn K2B</t>
  </si>
  <si>
    <t>17DH15 088</t>
  </si>
  <si>
    <t>Lê Thu Huyền</t>
  </si>
  <si>
    <t>17DH15 108</t>
  </si>
  <si>
    <t>Vi Thị Thúy</t>
  </si>
  <si>
    <t>17DH15 099</t>
  </si>
  <si>
    <t>Lê Trang Nhung</t>
  </si>
  <si>
    <t>17DH15 095</t>
  </si>
  <si>
    <t>Nguyễn Thị Hồng Ngát</t>
  </si>
  <si>
    <t>18DH15036</t>
  </si>
  <si>
    <t>Ngọc Thị Ly</t>
  </si>
  <si>
    <t>ĐH QT khách sạn  K3A</t>
  </si>
  <si>
    <t>81</t>
  </si>
  <si>
    <t>18DH15055</t>
  </si>
  <si>
    <t>Mai Thanh Thùy</t>
  </si>
  <si>
    <t>18DH15059</t>
  </si>
  <si>
    <t>Hoàng Thị Ngọc Thúy</t>
  </si>
  <si>
    <t>78</t>
  </si>
  <si>
    <t>18DH15129</t>
  </si>
  <si>
    <t>Trần Thị Như Quỳnh</t>
  </si>
  <si>
    <t>ĐH QT khách sạn  K3B</t>
  </si>
  <si>
    <t>74</t>
  </si>
  <si>
    <t>18DH15110</t>
  </si>
  <si>
    <t>Đàm Trà Mi</t>
  </si>
  <si>
    <t>18DH15099</t>
  </si>
  <si>
    <t>Đoàn Ngọc Huy</t>
  </si>
  <si>
    <t>18DH15149</t>
  </si>
  <si>
    <t>Lưu Vũ Trà My</t>
  </si>
  <si>
    <t>18DH15134</t>
  </si>
  <si>
    <t>Đỗ Thị Thơi</t>
  </si>
  <si>
    <t>76</t>
  </si>
  <si>
    <t>18DH15101</t>
  </si>
  <si>
    <t>Nguyễn Thị Thanh Huyền</t>
  </si>
  <si>
    <t>18DH15118</t>
  </si>
  <si>
    <t>Ngô Thị Nhung</t>
  </si>
  <si>
    <t>HLU.16DHN01.025</t>
  </si>
  <si>
    <t>Nguyễn Phương Lâm</t>
  </si>
  <si>
    <t>ĐH QT DVDL&amp;LH K2A</t>
  </si>
  <si>
    <t>HLU.16DHN01.042</t>
  </si>
  <si>
    <t>Nguyễn Thị Tấm</t>
  </si>
  <si>
    <t>HLU.16DHN01.039</t>
  </si>
  <si>
    <t>Trần Loan Phương</t>
  </si>
  <si>
    <t>HLU.16DHN01.052</t>
  </si>
  <si>
    <t>Ngô Thị Trang</t>
  </si>
  <si>
    <t>HLU.16DHN01.064</t>
  </si>
  <si>
    <t>Phạm Kiều Anh</t>
  </si>
  <si>
    <t>ĐH QT DVDL&amp;LH K2B</t>
  </si>
  <si>
    <t>HLU.16DHN01.084</t>
  </si>
  <si>
    <t>Hoàng Thị Thu Huyền</t>
  </si>
  <si>
    <t>HLU.16DHN01.083</t>
  </si>
  <si>
    <t>Trần Quang Huy</t>
  </si>
  <si>
    <t>HLU.16DHN01.128</t>
  </si>
  <si>
    <t>Nguyễn Đức Thiện</t>
  </si>
  <si>
    <t>HLU.16DHN01.112</t>
  </si>
  <si>
    <t>Phạm Phương Thảo</t>
  </si>
  <si>
    <t>17DH01 045</t>
  </si>
  <si>
    <t>Nguyễn Thị Thu Trang</t>
  </si>
  <si>
    <t>ĐH QT DVDL&amp;LH K3A</t>
  </si>
  <si>
    <t>17DH01 053</t>
  </si>
  <si>
    <t>Phạm Thị Hải Yến</t>
  </si>
  <si>
    <t>17DH01 037</t>
  </si>
  <si>
    <t>Nguyễn Ngọc Quyên</t>
  </si>
  <si>
    <t>17DH01_092</t>
  </si>
  <si>
    <t>Đỗ Thị Quỳnh</t>
  </si>
  <si>
    <t>ĐH QT DVDL&amp;LH K3B</t>
  </si>
  <si>
    <t>17DH01 063</t>
  </si>
  <si>
    <t>Vũ Thị Hằng</t>
  </si>
  <si>
    <t>17DH01 998</t>
  </si>
  <si>
    <t>Lục Thị Huyền</t>
  </si>
  <si>
    <t>17DH01 136</t>
  </si>
  <si>
    <t>Bùi Thị Hồng Phượng</t>
  </si>
  <si>
    <t>ĐH QT DVDL&amp;LH K3C</t>
  </si>
  <si>
    <t>17DH01 139</t>
  </si>
  <si>
    <t>17DH01 140</t>
  </si>
  <si>
    <t>Phạm Thị Kim Thanh</t>
  </si>
  <si>
    <t>17DH01 124</t>
  </si>
  <si>
    <t>Đàm Thị Minh</t>
  </si>
  <si>
    <t>17DH01 138</t>
  </si>
  <si>
    <t>Lại Thuỳ Quyên</t>
  </si>
  <si>
    <t>18DH01010</t>
  </si>
  <si>
    <t>Bùi Đức Độ</t>
  </si>
  <si>
    <t>ĐH QTDVDL&amp;LH  K4A</t>
  </si>
  <si>
    <t>18DH01002</t>
  </si>
  <si>
    <t>Cáp Công Tuấn Anh</t>
  </si>
  <si>
    <t>18DH01054</t>
  </si>
  <si>
    <t>Nguyễn Thị Tiến</t>
  </si>
  <si>
    <t>18DH01026</t>
  </si>
  <si>
    <t>Trần Phi Hùng</t>
  </si>
  <si>
    <t>18DH01006</t>
  </si>
  <si>
    <t>Lê Thị Cảnh</t>
  </si>
  <si>
    <t>18DH01030</t>
  </si>
  <si>
    <t>Nguyễn Thu Huyền</t>
  </si>
  <si>
    <t>18DH01094</t>
  </si>
  <si>
    <t>Nguyễn Văn Tiến Mạnh</t>
  </si>
  <si>
    <t>ĐH QTDVDL&amp;LH  K4B</t>
  </si>
  <si>
    <t>93</t>
  </si>
  <si>
    <t>18DH01081</t>
  </si>
  <si>
    <t>Tô Thị Hương</t>
  </si>
  <si>
    <t>18DH01067</t>
  </si>
  <si>
    <t>Vũ Viết Hoàng Anh</t>
  </si>
  <si>
    <t>18DH01180</t>
  </si>
  <si>
    <t>Nguyễn Thanh Tuấn</t>
  </si>
  <si>
    <t>ĐH QTDVDL&amp;LH  K4C</t>
  </si>
  <si>
    <t>18DH01172</t>
  </si>
  <si>
    <t>Đinh Thị Thư</t>
  </si>
  <si>
    <t>18DH01183</t>
  </si>
  <si>
    <t>Nguyễn Thị Khánh Vĩ</t>
  </si>
  <si>
    <t>18DH01179</t>
  </si>
  <si>
    <t>Phan Minh Trúc</t>
  </si>
  <si>
    <t>18DH01130</t>
  </si>
  <si>
    <t>Kiều Đức Hoàng Dương</t>
  </si>
  <si>
    <t>79</t>
  </si>
  <si>
    <t>18CD15048</t>
  </si>
  <si>
    <t>Đỗ Thị Quỳnh Thương</t>
  </si>
  <si>
    <t>QT khách sạn K14A</t>
  </si>
  <si>
    <t>77</t>
  </si>
  <si>
    <t>18CD15060</t>
  </si>
  <si>
    <t>Mai Thị Bảo Yến</t>
  </si>
  <si>
    <t>18CD15141</t>
  </si>
  <si>
    <t>Lê Thị Hoa</t>
  </si>
  <si>
    <t>QT khách sạn K14C</t>
  </si>
  <si>
    <t>87</t>
  </si>
  <si>
    <t>18CD15137</t>
  </si>
  <si>
    <t>Lương Thị Mỹ Hạnh</t>
  </si>
  <si>
    <t>18CD17026</t>
  </si>
  <si>
    <t>Phạm Quang Huy</t>
  </si>
  <si>
    <t>Hướng dẫn K14A</t>
  </si>
  <si>
    <t>18CD17020</t>
  </si>
  <si>
    <t>Lê Văn Hậu</t>
  </si>
  <si>
    <t>91</t>
  </si>
  <si>
    <t>18CD17030</t>
  </si>
  <si>
    <t>Bùi Thị Thùy Linh</t>
  </si>
  <si>
    <t>18CD17037</t>
  </si>
  <si>
    <t>Hoàng Thị Kim Ngân</t>
  </si>
  <si>
    <t>18CD17076</t>
  </si>
  <si>
    <t>Nguyễn Thị Thu Hương</t>
  </si>
  <si>
    <t>Hướng dẫn K14B</t>
  </si>
  <si>
    <t>18CD17091</t>
  </si>
  <si>
    <t>Đỗ Thị Minh Nguyệt</t>
  </si>
  <si>
    <t>18CD17085</t>
  </si>
  <si>
    <t>Bùi Thị Nguyệt Minh</t>
  </si>
  <si>
    <t>18CD17089</t>
  </si>
  <si>
    <t>Ngô Bảo Ngọc</t>
  </si>
  <si>
    <t>18CD17129</t>
  </si>
  <si>
    <t>Nguyễn Thị Kim Mỵ</t>
  </si>
  <si>
    <t>Hướng dẫn K14C</t>
  </si>
  <si>
    <t>18CD17154</t>
  </si>
  <si>
    <t>Vũ Hoàng Tuyên</t>
  </si>
  <si>
    <t>18CD17130</t>
  </si>
  <si>
    <t>Nguyễn Thành Nam</t>
  </si>
  <si>
    <t>18CD16114</t>
  </si>
  <si>
    <t>Phạm Thế Vinh</t>
  </si>
  <si>
    <t>QT NH&amp;DVAU K12B</t>
  </si>
  <si>
    <t>18CD16111</t>
  </si>
  <si>
    <t>Nguyễn Công Viên</t>
  </si>
  <si>
    <t>18CD01111</t>
  </si>
  <si>
    <t>Trần Hồng Sen</t>
  </si>
  <si>
    <t>QT DVDL&amp; Lữ hành 11B</t>
  </si>
  <si>
    <t>18CD01134</t>
  </si>
  <si>
    <t>Nguyễn Thị Cúc</t>
  </si>
  <si>
    <t>QT DVDL&amp; Lữ hành 11C</t>
  </si>
  <si>
    <t>18CD01165</t>
  </si>
  <si>
    <t>Nguyễn Văn Ngọc</t>
  </si>
  <si>
    <t>18CD01127</t>
  </si>
  <si>
    <t>Lý Thị Việt Anh</t>
  </si>
  <si>
    <t>HLU.16DHN02.060</t>
  </si>
  <si>
    <t>Phạm Thị Thu Trang</t>
  </si>
  <si>
    <t>ĐH QL văn hóa K2</t>
  </si>
  <si>
    <t>HLU.16DHN02.010</t>
  </si>
  <si>
    <t>Nguyễn Việt Đức</t>
  </si>
  <si>
    <t>HLU.16DHN02.052</t>
  </si>
  <si>
    <t>Vũ Thị Phương Thanh</t>
  </si>
  <si>
    <t>HLU.16DHN02.001</t>
  </si>
  <si>
    <t>Bùi Đức Anh</t>
  </si>
  <si>
    <t>HLU.16DHN02.036</t>
  </si>
  <si>
    <t>Lê Thị Kim Lý</t>
  </si>
  <si>
    <t>17DH02 047</t>
  </si>
  <si>
    <t>Đoàn Thị Huyền Trang</t>
  </si>
  <si>
    <t>ĐH QL văn hóa K3</t>
  </si>
  <si>
    <t>17DH02 010</t>
  </si>
  <si>
    <t>Đỗ Văn Đạt</t>
  </si>
  <si>
    <t>17DH02 038</t>
  </si>
  <si>
    <t>Nông Thị Thủy Ngân</t>
  </si>
  <si>
    <t>86</t>
  </si>
  <si>
    <t>17DH02 046</t>
  </si>
  <si>
    <t>Đoàn Quỳnh Trang</t>
  </si>
  <si>
    <t>Lâm Nguyễn Thúy Vy</t>
  </si>
  <si>
    <t>ĐH QL văn hóa K4</t>
  </si>
  <si>
    <t>97</t>
  </si>
  <si>
    <t>HLU.16DHN04.020</t>
  </si>
  <si>
    <t>Vũ Thị Thảo Phương</t>
  </si>
  <si>
    <t>ĐH NN Anh K2</t>
  </si>
  <si>
    <t>HLU.16DHN04.001</t>
  </si>
  <si>
    <t>Nguyễn Thiên An</t>
  </si>
  <si>
    <t>17DH01 019</t>
  </si>
  <si>
    <t>Nguyễn Thị Vân Khánh</t>
  </si>
  <si>
    <t>ĐH NN Anh K3A</t>
  </si>
  <si>
    <t>17DH04 014</t>
  </si>
  <si>
    <t>Phạm Thị Hiền</t>
  </si>
  <si>
    <t>17DH04 062</t>
  </si>
  <si>
    <t>Nguyễn Thị Thu Hường</t>
  </si>
  <si>
    <t>ĐH NN Anh K3B</t>
  </si>
  <si>
    <t>17DH04 051</t>
  </si>
  <si>
    <t>Nguyễn Thùy Dương</t>
  </si>
  <si>
    <t>17DH04 066</t>
  </si>
  <si>
    <t>Ngô Thị Diệu Linh</t>
  </si>
  <si>
    <t>18DH04015</t>
  </si>
  <si>
    <t>Nguyễn Khánh Huyền</t>
  </si>
  <si>
    <t>ĐH NN Anh K4A</t>
  </si>
  <si>
    <t>18DH04067</t>
  </si>
  <si>
    <t>Nguyễn Thùy Trang</t>
  </si>
  <si>
    <t>ĐH NN Anh K4B</t>
  </si>
  <si>
    <t>98</t>
  </si>
  <si>
    <t>18DH04062</t>
  </si>
  <si>
    <t>Bùi Như Nguyệt</t>
  </si>
  <si>
    <t>18DH04068</t>
  </si>
  <si>
    <t>Phạm Hà Thu Trang</t>
  </si>
  <si>
    <t>18DH04069</t>
  </si>
  <si>
    <t>Tô Ngọc Trang</t>
  </si>
  <si>
    <t>HLU.16DHN05.022</t>
  </si>
  <si>
    <t>Đỗ Thị Hương Trà</t>
  </si>
  <si>
    <t>ĐHNN Trung Quốc K2</t>
  </si>
  <si>
    <t>HLU.16DHN05.021</t>
  </si>
  <si>
    <t>Ngô Thị Thu</t>
  </si>
  <si>
    <t>17DH05 005</t>
  </si>
  <si>
    <t>Bùi Xuân Hải</t>
  </si>
  <si>
    <t xml:space="preserve">ĐHNN Trung Quốc K3A </t>
  </si>
  <si>
    <t>94</t>
  </si>
  <si>
    <t>17DH05 003</t>
  </si>
  <si>
    <t>Phạm Thị Đào</t>
  </si>
  <si>
    <t>17DH05 002</t>
  </si>
  <si>
    <t>Phạm Thị Minh Ánh</t>
  </si>
  <si>
    <t>18DH05013</t>
  </si>
  <si>
    <t>Lê Thị Linh Hảo</t>
  </si>
  <si>
    <t>ĐH NN Trung Quốc K4A</t>
  </si>
  <si>
    <t>18DH05025</t>
  </si>
  <si>
    <t>Dương Thị Thanh Nhàn</t>
  </si>
  <si>
    <t>18DH05023</t>
  </si>
  <si>
    <t>Nguyễn Thị Mai</t>
  </si>
  <si>
    <t>18DH05007</t>
  </si>
  <si>
    <t>Phạm Thị Diễm</t>
  </si>
  <si>
    <t>18DH05071</t>
  </si>
  <si>
    <t>Nguyễn Thị Huyền Trang</t>
  </si>
  <si>
    <t>ĐH NN Trung Quốc K4B</t>
  </si>
  <si>
    <t>96</t>
  </si>
  <si>
    <t>HLU.16DHN035.004</t>
  </si>
  <si>
    <t>Hoàng Thị Kim Dương</t>
  </si>
  <si>
    <t>ĐH NN Nhật K1</t>
  </si>
  <si>
    <t>HLU.16DHN035.014</t>
  </si>
  <si>
    <t>Nguyễn Thị Thùy Linh</t>
  </si>
  <si>
    <t>17DH35 037</t>
  </si>
  <si>
    <t>Ngô Hải Yến</t>
  </si>
  <si>
    <t>ĐH NN Nhật K2</t>
  </si>
  <si>
    <t>17DH35 038</t>
  </si>
  <si>
    <t>Nguyễn Thị Hải Yến</t>
  </si>
  <si>
    <t>18DH35003</t>
  </si>
  <si>
    <t>Nguyễn Thị Phương Anh</t>
  </si>
  <si>
    <t>ĐH NN Nhật K3</t>
  </si>
  <si>
    <t>18DH35027</t>
  </si>
  <si>
    <t>Hoàng Phương Nam</t>
  </si>
  <si>
    <t>18DH35038</t>
  </si>
  <si>
    <t>Quách Trung Thành</t>
  </si>
  <si>
    <t>17CD12.004</t>
  </si>
  <si>
    <t>Vũ Tùng Dương</t>
  </si>
  <si>
    <t>CĐ SP Anh K15</t>
  </si>
  <si>
    <t>18CD36001</t>
  </si>
  <si>
    <t>Nguyễn Thùy Dung</t>
  </si>
  <si>
    <t>Tiếng Anh DL K6</t>
  </si>
  <si>
    <t>HLU.16DHN03.019</t>
  </si>
  <si>
    <t>Nguyễn Phương Thiên</t>
  </si>
  <si>
    <t>ĐH KH máy tính K2</t>
  </si>
  <si>
    <t>HLU.16DHN03.003</t>
  </si>
  <si>
    <t>Vũ Trọng Đức</t>
  </si>
  <si>
    <t>17DH03 015</t>
  </si>
  <si>
    <t>Trần Đức Hoàng</t>
  </si>
  <si>
    <t>ĐH KH máy tính K3</t>
  </si>
  <si>
    <t>17DH03 024</t>
  </si>
  <si>
    <t>Hoàng Trọng Quang</t>
  </si>
  <si>
    <t>17DH03 023</t>
  </si>
  <si>
    <t>Lê Anh Quân</t>
  </si>
  <si>
    <t>17CD09.003</t>
  </si>
  <si>
    <t>Nguyễn Hoàng Thương</t>
  </si>
  <si>
    <t>SP Văn - Địa K38</t>
  </si>
  <si>
    <t>17CD10.038</t>
  </si>
  <si>
    <t>Nguyễn Lê Thùy Trang</t>
  </si>
  <si>
    <t>17CD10.020</t>
  </si>
  <si>
    <t>Vũ Thị Thanh Mai</t>
  </si>
  <si>
    <t>17CD10.027</t>
  </si>
  <si>
    <t>Lê Thị Tú Quỳnh</t>
  </si>
  <si>
    <t>18CD10007</t>
  </si>
  <si>
    <t>Hà Minh Hậu</t>
  </si>
  <si>
    <t>18CD10005</t>
  </si>
  <si>
    <t>Hoàng Thu Hằng</t>
  </si>
  <si>
    <t>17CD11.004</t>
  </si>
  <si>
    <t>Vũ Thị Bảo Châu</t>
  </si>
  <si>
    <t>CM K16A</t>
  </si>
  <si>
    <t>17CD11.067</t>
  </si>
  <si>
    <t>Cao Thanh Hảo</t>
  </si>
  <si>
    <t>CM K16B</t>
  </si>
  <si>
    <t>18CD11037</t>
  </si>
  <si>
    <t>Trần Mai Nhung</t>
  </si>
  <si>
    <t>CM K17</t>
  </si>
  <si>
    <t>18CD11042</t>
  </si>
  <si>
    <t>Lê Thị Tần</t>
  </si>
  <si>
    <t>HLU.16DHN33.005</t>
  </si>
  <si>
    <t>Vũ Thị Huyền</t>
  </si>
  <si>
    <t>ĐH NT thủy sản K1</t>
  </si>
  <si>
    <t>17DH33 006</t>
  </si>
  <si>
    <t>Lê Đăng Tài</t>
  </si>
  <si>
    <t xml:space="preserve">ĐH NT thủy sản K2 </t>
  </si>
  <si>
    <t>HLU.16DHN34.018</t>
  </si>
  <si>
    <t>Ngô Thị Thanh Ngoan</t>
  </si>
  <si>
    <t>ĐH Quản lý TN&amp;MT K1</t>
  </si>
  <si>
    <t>HLU.16DHN34.017</t>
  </si>
  <si>
    <t>Tạ Kiều Ngân</t>
  </si>
  <si>
    <t>HLU.16DHN34.016</t>
  </si>
  <si>
    <t>Nguyễn Thị Quỳnh Nga</t>
  </si>
  <si>
    <t>17DH34 002</t>
  </si>
  <si>
    <t>Nguyễn Thị Hải Bình</t>
  </si>
  <si>
    <t>ĐH Quản lý TN&amp;MT K2</t>
  </si>
  <si>
    <t>17DH34 012</t>
  </si>
  <si>
    <t>Bùi Thị Thu Nga</t>
  </si>
  <si>
    <t>18TC30001</t>
  </si>
  <si>
    <t>Lê Thị Ngọc Anh</t>
  </si>
  <si>
    <t>TC Thanh nhạc K12</t>
  </si>
  <si>
    <t>14TC28.002</t>
  </si>
  <si>
    <t>Nguyễn Trà Hương</t>
  </si>
  <si>
    <t>TC Nhạc cụ PT K11</t>
  </si>
  <si>
    <t>HLU.15TCN28.001</t>
  </si>
  <si>
    <t>Bùi Thế An</t>
  </si>
  <si>
    <t>TC Nhạc cụ PT K12</t>
  </si>
  <si>
    <t>HLU.16TCN28.015</t>
  </si>
  <si>
    <t>Vũ Trọng Huynh</t>
  </si>
  <si>
    <t>TC Nhạc cụ TT K13</t>
  </si>
  <si>
    <t>Vũ Đức Minh Hiếu</t>
  </si>
  <si>
    <t>TC Nhạc cụ PT K13</t>
  </si>
  <si>
    <t>17TC28009</t>
  </si>
  <si>
    <t>Vũ Khánh Hòa</t>
  </si>
  <si>
    <t>TC Nhạc cụ TT K14</t>
  </si>
  <si>
    <t>18TC29033</t>
  </si>
  <si>
    <t>Đồng Anh Thơ</t>
  </si>
  <si>
    <t>TC Nhạc cụ TT K15</t>
  </si>
  <si>
    <t>18TC29023</t>
  </si>
  <si>
    <t>Nguyễn Thảo My</t>
  </si>
  <si>
    <t>18TC28019</t>
  </si>
  <si>
    <t>Bùi Thế Khang</t>
  </si>
  <si>
    <t>TC Nhạc cụ PT K15</t>
  </si>
  <si>
    <t>18TC27009</t>
  </si>
  <si>
    <t>Nguyễn Hồng Minh</t>
  </si>
  <si>
    <t>TC Múa K11</t>
  </si>
  <si>
    <t>18TC27013</t>
  </si>
  <si>
    <t>Bùi Kiều Trang</t>
  </si>
  <si>
    <t>HLU.16TCN31.022</t>
  </si>
  <si>
    <t>Trần Hương Thuỷ</t>
  </si>
  <si>
    <t>TC Hội hoạ K7</t>
  </si>
  <si>
    <t>18TC22008</t>
  </si>
  <si>
    <t>Phạm Thị Thanh Ngân</t>
  </si>
  <si>
    <t>TC Hội Hoạ K9</t>
  </si>
  <si>
    <t xml:space="preserve">(Dự kiến) DANH SÁCH HỌC BỔNG 
HỌC KÌ  II NĂM HỌC 2018 - 2019 (HỘI NGHỊ NGÀY  25 / 9/2019) 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</si>
</sst>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/>
  </cellStyleXfs>
  <cellXfs count="212">
    <xf numFmtId="0" fontId="0" fillId="0" borderId="0" xfId="0"/>
    <xf numFmtId="0" fontId="0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center"/>
    </xf>
    <xf numFmtId="3" fontId="0" fillId="0" borderId="0" xfId="0" applyNumberFormat="1"/>
    <xf numFmtId="0" fontId="9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4" fontId="9" fillId="0" borderId="1" xfId="16" applyNumberFormat="1" applyFont="1" applyBorder="1" applyAlignment="1">
      <alignment horizontal="center"/>
    </xf>
    <xf numFmtId="3" fontId="7" fillId="0" borderId="1" xfId="16" applyNumberFormat="1" applyFont="1" applyBorder="1" applyAlignment="1">
      <alignment horizontal="center"/>
    </xf>
    <xf numFmtId="3" fontId="9" fillId="0" borderId="1" xfId="16" applyNumberFormat="1" applyFont="1" applyBorder="1" applyAlignment="1">
      <alignment horizontal="center"/>
    </xf>
    <xf numFmtId="3" fontId="0" fillId="0" borderId="0" xfId="0" applyNumberFormat="1" applyFont="1"/>
    <xf numFmtId="0" fontId="9" fillId="0" borderId="1" xfId="0" applyFont="1" applyBorder="1"/>
    <xf numFmtId="3" fontId="9" fillId="4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0" borderId="7" xfId="16" applyNumberFormat="1" applyFont="1" applyBorder="1" applyAlignment="1">
      <alignment horizontal="center" wrapText="1"/>
    </xf>
    <xf numFmtId="3" fontId="9" fillId="0" borderId="7" xfId="16" applyNumberFormat="1" applyFont="1" applyBorder="1" applyAlignment="1"/>
    <xf numFmtId="3" fontId="9" fillId="0" borderId="0" xfId="16" applyNumberFormat="1" applyFont="1" applyBorder="1" applyAlignment="1"/>
    <xf numFmtId="0" fontId="9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4" fontId="7" fillId="0" borderId="1" xfId="16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11" fillId="0" borderId="0" xfId="0" applyFont="1"/>
    <xf numFmtId="3" fontId="9" fillId="4" borderId="1" xfId="16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left"/>
    </xf>
    <xf numFmtId="0" fontId="9" fillId="0" borderId="0" xfId="4" applyFont="1" applyFill="1" applyBorder="1" applyAlignment="1">
      <alignment horizontal="center"/>
    </xf>
    <xf numFmtId="14" fontId="9" fillId="0" borderId="0" xfId="4" quotePrefix="1" applyNumberFormat="1" applyFont="1" applyFill="1" applyBorder="1" applyAlignment="1">
      <alignment horizontal="center"/>
    </xf>
    <xf numFmtId="14" fontId="9" fillId="0" borderId="0" xfId="4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/>
    <xf numFmtId="14" fontId="9" fillId="0" borderId="0" xfId="0" quotePrefix="1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 vertical="center" wrapText="1"/>
    </xf>
    <xf numFmtId="2" fontId="7" fillId="0" borderId="0" xfId="0" quotePrefix="1" applyNumberFormat="1" applyFont="1" applyFill="1" applyBorder="1" applyAlignment="1">
      <alignment horizontal="center" vertical="center" wrapText="1"/>
    </xf>
    <xf numFmtId="1" fontId="9" fillId="0" borderId="0" xfId="0" quotePrefix="1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5" borderId="0" xfId="17" applyFont="1" applyFill="1" applyBorder="1" applyAlignment="1">
      <alignment horizontal="center" vertical="center" wrapText="1"/>
    </xf>
    <xf numFmtId="14" fontId="9" fillId="0" borderId="0" xfId="17" applyNumberFormat="1" applyFont="1" applyBorder="1" applyAlignment="1">
      <alignment horizontal="center" vertical="center"/>
    </xf>
    <xf numFmtId="2" fontId="7" fillId="0" borderId="0" xfId="17" applyNumberFormat="1" applyFont="1" applyBorder="1" applyAlignment="1">
      <alignment horizontal="center" vertical="center"/>
    </xf>
    <xf numFmtId="1" fontId="9" fillId="0" borderId="0" xfId="17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14" fontId="9" fillId="4" borderId="0" xfId="0" applyNumberFormat="1" applyFont="1" applyFill="1" applyBorder="1" applyAlignment="1">
      <alignment horizontal="center" vertical="center" wrapText="1"/>
    </xf>
    <xf numFmtId="2" fontId="7" fillId="4" borderId="0" xfId="0" applyNumberFormat="1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 applyFill="1"/>
    <xf numFmtId="0" fontId="9" fillId="2" borderId="1" xfId="18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1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4" xfId="0" applyFont="1" applyFill="1" applyBorder="1"/>
    <xf numFmtId="14" fontId="3" fillId="2" borderId="1" xfId="0" quotePrefix="1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2" xfId="7" applyFont="1" applyFill="1" applyBorder="1"/>
    <xf numFmtId="0" fontId="3" fillId="2" borderId="4" xfId="7" applyFont="1" applyFill="1" applyBorder="1" applyAlignment="1">
      <alignment horizontal="left"/>
    </xf>
    <xf numFmtId="14" fontId="3" fillId="2" borderId="1" xfId="7" applyNumberFormat="1" applyFont="1" applyFill="1" applyBorder="1" applyAlignment="1">
      <alignment horizontal="center"/>
    </xf>
    <xf numFmtId="0" fontId="3" fillId="2" borderId="1" xfId="7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1" xfId="17" applyFont="1" applyFill="1" applyBorder="1" applyAlignment="1">
      <alignment horizontal="center" vertical="center" wrapText="1"/>
    </xf>
    <xf numFmtId="0" fontId="3" fillId="2" borderId="1" xfId="17" applyNumberFormat="1" applyFont="1" applyFill="1" applyBorder="1" applyAlignment="1">
      <alignment horizontal="center" vertical="center" wrapText="1"/>
    </xf>
    <xf numFmtId="0" fontId="3" fillId="2" borderId="2" xfId="12" applyFont="1" applyFill="1" applyBorder="1"/>
    <xf numFmtId="0" fontId="3" fillId="2" borderId="4" xfId="12" applyFont="1" applyFill="1" applyBorder="1" applyAlignment="1">
      <alignment horizontal="left"/>
    </xf>
    <xf numFmtId="14" fontId="3" fillId="2" borderId="1" xfId="12" quotePrefix="1" applyNumberFormat="1" applyFont="1" applyFill="1" applyBorder="1" applyAlignment="1">
      <alignment horizontal="center"/>
    </xf>
    <xf numFmtId="14" fontId="3" fillId="2" borderId="1" xfId="12" applyNumberFormat="1" applyFont="1" applyFill="1" applyBorder="1" applyAlignment="1">
      <alignment horizontal="center"/>
    </xf>
    <xf numFmtId="0" fontId="3" fillId="2" borderId="1" xfId="12" applyNumberFormat="1" applyFont="1" applyFill="1" applyBorder="1" applyAlignment="1">
      <alignment horizontal="center"/>
    </xf>
    <xf numFmtId="0" fontId="13" fillId="2" borderId="2" xfId="0" applyFont="1" applyFill="1" applyBorder="1"/>
    <xf numFmtId="0" fontId="13" fillId="2" borderId="4" xfId="0" applyFont="1" applyFill="1" applyBorder="1"/>
    <xf numFmtId="14" fontId="13" fillId="2" borderId="1" xfId="0" applyNumberFormat="1" applyFont="1" applyFill="1" applyBorder="1" applyAlignment="1">
      <alignment horizontal="center"/>
    </xf>
    <xf numFmtId="14" fontId="3" fillId="2" borderId="1" xfId="8" applyNumberFormat="1" applyFont="1" applyFill="1" applyBorder="1" applyAlignment="1">
      <alignment horizontal="center"/>
    </xf>
    <xf numFmtId="0" fontId="3" fillId="2" borderId="1" xfId="8" applyNumberFormat="1" applyFont="1" applyFill="1" applyBorder="1" applyAlignment="1">
      <alignment horizontal="center"/>
    </xf>
    <xf numFmtId="0" fontId="3" fillId="2" borderId="2" xfId="13" applyFont="1" applyFill="1" applyBorder="1"/>
    <xf numFmtId="0" fontId="3" fillId="2" borderId="4" xfId="13" applyFont="1" applyFill="1" applyBorder="1" applyAlignment="1">
      <alignment horizontal="left"/>
    </xf>
    <xf numFmtId="14" fontId="3" fillId="2" borderId="1" xfId="13" quotePrefix="1" applyNumberFormat="1" applyFont="1" applyFill="1" applyBorder="1" applyAlignment="1">
      <alignment horizontal="center"/>
    </xf>
    <xf numFmtId="14" fontId="3" fillId="2" borderId="1" xfId="13" applyNumberFormat="1" applyFont="1" applyFill="1" applyBorder="1" applyAlignment="1">
      <alignment horizontal="center"/>
    </xf>
    <xf numFmtId="0" fontId="3" fillId="2" borderId="1" xfId="13" applyNumberFormat="1" applyFont="1" applyFill="1" applyBorder="1" applyAlignment="1">
      <alignment horizontal="center"/>
    </xf>
    <xf numFmtId="0" fontId="3" fillId="2" borderId="2" xfId="4" applyFont="1" applyFill="1" applyBorder="1"/>
    <xf numFmtId="0" fontId="3" fillId="2" borderId="4" xfId="4" applyFont="1" applyFill="1" applyBorder="1" applyAlignment="1">
      <alignment horizontal="left"/>
    </xf>
    <xf numFmtId="14" fontId="3" fillId="2" borderId="1" xfId="4" quotePrefix="1" applyNumberFormat="1" applyFont="1" applyFill="1" applyBorder="1" applyAlignment="1">
      <alignment horizontal="center"/>
    </xf>
    <xf numFmtId="14" fontId="3" fillId="2" borderId="1" xfId="4" applyNumberFormat="1" applyFont="1" applyFill="1" applyBorder="1" applyAlignment="1">
      <alignment horizontal="center"/>
    </xf>
    <xf numFmtId="0" fontId="3" fillId="0" borderId="1" xfId="2" applyFont="1" applyBorder="1"/>
    <xf numFmtId="0" fontId="3" fillId="2" borderId="1" xfId="4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9" fillId="2" borderId="0" xfId="0" applyFont="1" applyFill="1"/>
    <xf numFmtId="3" fontId="9" fillId="2" borderId="0" xfId="0" applyNumberFormat="1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3" fontId="9" fillId="2" borderId="1" xfId="0" applyNumberFormat="1" applyFont="1" applyFill="1" applyBorder="1"/>
    <xf numFmtId="3" fontId="7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</cellXfs>
  <cellStyles count="19">
    <cellStyle name="Chuẩn 2" xfId="6"/>
    <cellStyle name="Normal" xfId="0" builtinId="0"/>
    <cellStyle name="Normal 10" xfId="8"/>
    <cellStyle name="Normal 11" xfId="11"/>
    <cellStyle name="Normal 12" xfId="12"/>
    <cellStyle name="Normal 13" xfId="10"/>
    <cellStyle name="Normal 14" xfId="5"/>
    <cellStyle name="Normal 15" xfId="4"/>
    <cellStyle name="Normal 18" xfId="9"/>
    <cellStyle name="Normal 2" xfId="1"/>
    <cellStyle name="Normal 3" xfId="3"/>
    <cellStyle name="Normal 4" xfId="15"/>
    <cellStyle name="Normal 6" xfId="13"/>
    <cellStyle name="Normal 7" xfId="2"/>
    <cellStyle name="Normal 8" xfId="14"/>
    <cellStyle name="Normal 9" xfId="7"/>
    <cellStyle name="Normal_Ms_Nga2.4" xfId="18"/>
    <cellStyle name="Normal_Sheet1" xfId="17"/>
    <cellStyle name="Percent 3" xfId="1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workbookViewId="0">
      <selection sqref="A1:O1"/>
    </sheetView>
  </sheetViews>
  <sheetFormatPr defaultRowHeight="21.75" customHeight="1"/>
  <cols>
    <col min="1" max="1" width="4.7109375" customWidth="1"/>
    <col min="2" max="2" width="28" customWidth="1"/>
    <col min="3" max="3" width="8.140625" customWidth="1"/>
    <col min="4" max="4" width="15.85546875" customWidth="1"/>
    <col min="5" max="10" width="6.140625" customWidth="1"/>
    <col min="11" max="11" width="15" customWidth="1"/>
    <col min="12" max="12" width="14.28515625" customWidth="1"/>
  </cols>
  <sheetData>
    <row r="1" spans="1:16" ht="39.75" customHeight="1">
      <c r="A1" s="100" t="s">
        <v>99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1"/>
    </row>
    <row r="2" spans="1:16" ht="42.75" customHeight="1">
      <c r="A2" s="103" t="s">
        <v>2</v>
      </c>
      <c r="B2" s="103" t="s">
        <v>3</v>
      </c>
      <c r="C2" s="105" t="s">
        <v>4</v>
      </c>
      <c r="D2" s="106"/>
      <c r="E2" s="105" t="s">
        <v>5</v>
      </c>
      <c r="F2" s="106"/>
      <c r="G2" s="107" t="s">
        <v>6</v>
      </c>
      <c r="H2" s="109" t="s">
        <v>7</v>
      </c>
      <c r="I2" s="110"/>
      <c r="J2" s="111"/>
      <c r="K2" s="112" t="s">
        <v>8</v>
      </c>
      <c r="L2" s="96" t="s">
        <v>9</v>
      </c>
      <c r="M2" s="114" t="s">
        <v>10</v>
      </c>
      <c r="N2" s="96" t="s">
        <v>11</v>
      </c>
      <c r="O2" s="98" t="s">
        <v>12</v>
      </c>
      <c r="P2" s="1"/>
    </row>
    <row r="3" spans="1:16" ht="28.5" customHeight="1">
      <c r="A3" s="104"/>
      <c r="B3" s="104"/>
      <c r="C3" s="2" t="s">
        <v>13</v>
      </c>
      <c r="D3" s="3" t="s">
        <v>14</v>
      </c>
      <c r="E3" s="2" t="s">
        <v>15</v>
      </c>
      <c r="F3" s="2" t="s">
        <v>16</v>
      </c>
      <c r="G3" s="108"/>
      <c r="H3" s="2" t="s">
        <v>17</v>
      </c>
      <c r="I3" s="2" t="s">
        <v>0</v>
      </c>
      <c r="J3" s="2" t="s">
        <v>1</v>
      </c>
      <c r="K3" s="113"/>
      <c r="L3" s="97"/>
      <c r="M3" s="115"/>
      <c r="N3" s="97"/>
      <c r="O3" s="99"/>
      <c r="P3" s="1"/>
    </row>
    <row r="4" spans="1:16" ht="21.75" customHeight="1">
      <c r="A4" s="4">
        <v>1</v>
      </c>
      <c r="B4" s="5" t="s">
        <v>18</v>
      </c>
      <c r="C4" s="6">
        <v>118</v>
      </c>
      <c r="D4" s="7">
        <f>(C4*O4/100)*5*8</f>
        <v>29028000</v>
      </c>
      <c r="E4" s="4">
        <v>7.47</v>
      </c>
      <c r="F4" s="4">
        <v>80</v>
      </c>
      <c r="G4" s="4">
        <f>H4+I4+J4</f>
        <v>9</v>
      </c>
      <c r="H4" s="4">
        <v>0</v>
      </c>
      <c r="I4" s="4">
        <v>1</v>
      </c>
      <c r="J4" s="4">
        <v>8</v>
      </c>
      <c r="K4" s="8">
        <f>(H4*715000+I4*665000+J4*615000)*5</f>
        <v>27925000</v>
      </c>
      <c r="L4" s="7">
        <f t="shared" ref="L4:L9" si="0">D4-K4</f>
        <v>1103000</v>
      </c>
      <c r="M4" s="4"/>
      <c r="N4" s="8">
        <f>5*O4</f>
        <v>3075000</v>
      </c>
      <c r="O4" s="8">
        <v>615000</v>
      </c>
    </row>
    <row r="5" spans="1:16" ht="21.75" customHeight="1">
      <c r="A5" s="4">
        <v>2</v>
      </c>
      <c r="B5" s="5" t="s">
        <v>19</v>
      </c>
      <c r="C5" s="6">
        <v>62</v>
      </c>
      <c r="D5" s="7">
        <f t="shared" ref="D5:D9" si="1">(C5*O5/100)*5*8</f>
        <v>12896000</v>
      </c>
      <c r="E5" s="4">
        <v>7.66</v>
      </c>
      <c r="F5" s="4">
        <v>89</v>
      </c>
      <c r="G5" s="4">
        <f t="shared" ref="G5:G9" si="2">H5+I5+J5</f>
        <v>4</v>
      </c>
      <c r="H5" s="4">
        <v>0</v>
      </c>
      <c r="I5" s="4">
        <v>2</v>
      </c>
      <c r="J5" s="4">
        <v>2</v>
      </c>
      <c r="K5" s="8">
        <f>(H5*620000+I5*570000+J5*520000)*5</f>
        <v>10900000</v>
      </c>
      <c r="L5" s="7">
        <f t="shared" si="0"/>
        <v>1996000</v>
      </c>
      <c r="M5" s="8"/>
      <c r="N5" s="8">
        <f t="shared" ref="N5:N9" si="3">5*O5</f>
        <v>2600000</v>
      </c>
      <c r="O5" s="8">
        <v>520000</v>
      </c>
      <c r="P5" s="9" t="s">
        <v>20</v>
      </c>
    </row>
    <row r="6" spans="1:16" ht="21.75" customHeight="1">
      <c r="A6" s="10">
        <v>3</v>
      </c>
      <c r="B6" s="5" t="s">
        <v>21</v>
      </c>
      <c r="C6" s="6">
        <v>59</v>
      </c>
      <c r="D6" s="7">
        <f t="shared" si="1"/>
        <v>14514000</v>
      </c>
      <c r="E6" s="4">
        <v>7.46</v>
      </c>
      <c r="F6" s="4">
        <v>80</v>
      </c>
      <c r="G6" s="4">
        <f t="shared" si="2"/>
        <v>6</v>
      </c>
      <c r="H6" s="4">
        <v>0</v>
      </c>
      <c r="I6" s="11">
        <v>0</v>
      </c>
      <c r="J6" s="11">
        <v>6</v>
      </c>
      <c r="K6" s="8">
        <f t="shared" ref="K6:K9" si="4">(H6*715000+I6*665000+J6*615000)*5</f>
        <v>18450000</v>
      </c>
      <c r="L6" s="12">
        <f t="shared" si="0"/>
        <v>-3936000</v>
      </c>
      <c r="M6" s="4"/>
      <c r="N6" s="8">
        <f t="shared" si="3"/>
        <v>3075000</v>
      </c>
      <c r="O6" s="8">
        <v>615000</v>
      </c>
    </row>
    <row r="7" spans="1:16" ht="21.75" customHeight="1">
      <c r="A7" s="4">
        <v>4</v>
      </c>
      <c r="B7" s="5" t="s">
        <v>22</v>
      </c>
      <c r="C7" s="6">
        <v>88</v>
      </c>
      <c r="D7" s="7">
        <f t="shared" si="1"/>
        <v>21648000</v>
      </c>
      <c r="E7" s="4"/>
      <c r="F7" s="11"/>
      <c r="G7" s="4">
        <f t="shared" si="2"/>
        <v>0</v>
      </c>
      <c r="H7" s="4">
        <v>0</v>
      </c>
      <c r="I7" s="11">
        <v>0</v>
      </c>
      <c r="J7" s="11">
        <v>0</v>
      </c>
      <c r="K7" s="8">
        <f t="shared" si="4"/>
        <v>0</v>
      </c>
      <c r="L7" s="12">
        <f t="shared" si="0"/>
        <v>21648000</v>
      </c>
      <c r="M7" s="13"/>
      <c r="N7" s="8">
        <f t="shared" si="3"/>
        <v>3075000</v>
      </c>
      <c r="O7" s="8">
        <v>615000</v>
      </c>
      <c r="P7" t="s">
        <v>23</v>
      </c>
    </row>
    <row r="8" spans="1:16" ht="21.75" customHeight="1">
      <c r="A8" s="4">
        <v>5</v>
      </c>
      <c r="B8" s="5" t="s">
        <v>24</v>
      </c>
      <c r="C8" s="6">
        <v>23</v>
      </c>
      <c r="D8" s="7">
        <f t="shared" si="1"/>
        <v>4784000</v>
      </c>
      <c r="E8" s="4">
        <v>8.1999999999999993</v>
      </c>
      <c r="F8" s="4">
        <v>84</v>
      </c>
      <c r="G8" s="4">
        <f t="shared" si="2"/>
        <v>2</v>
      </c>
      <c r="H8" s="4">
        <v>0</v>
      </c>
      <c r="I8" s="11">
        <v>2</v>
      </c>
      <c r="J8" s="11">
        <v>0</v>
      </c>
      <c r="K8" s="8">
        <f>(H8*620000+I8*570000+J8*520000)*5</f>
        <v>5700000</v>
      </c>
      <c r="L8" s="12">
        <f t="shared" si="0"/>
        <v>-916000</v>
      </c>
      <c r="M8" s="4"/>
      <c r="N8" s="8">
        <f t="shared" si="3"/>
        <v>2600000</v>
      </c>
      <c r="O8" s="13">
        <v>520000</v>
      </c>
      <c r="P8" s="14"/>
    </row>
    <row r="9" spans="1:16" ht="21.75" customHeight="1">
      <c r="A9" s="10">
        <v>6</v>
      </c>
      <c r="B9" s="5" t="s">
        <v>25</v>
      </c>
      <c r="C9" s="6">
        <v>4</v>
      </c>
      <c r="D9" s="7">
        <f t="shared" si="1"/>
        <v>984000</v>
      </c>
      <c r="E9" s="4"/>
      <c r="F9" s="4"/>
      <c r="G9" s="4">
        <f t="shared" si="2"/>
        <v>0</v>
      </c>
      <c r="H9" s="4">
        <v>0</v>
      </c>
      <c r="I9" s="11">
        <v>0</v>
      </c>
      <c r="J9" s="11">
        <v>0</v>
      </c>
      <c r="K9" s="8">
        <f t="shared" si="4"/>
        <v>0</v>
      </c>
      <c r="L9" s="12">
        <f t="shared" si="0"/>
        <v>984000</v>
      </c>
      <c r="M9" s="13"/>
      <c r="N9" s="8">
        <f t="shared" si="3"/>
        <v>3075000</v>
      </c>
      <c r="O9" s="8">
        <v>615000</v>
      </c>
      <c r="P9" s="14"/>
    </row>
    <row r="10" spans="1:16" ht="21.75" customHeight="1">
      <c r="A10" s="15"/>
      <c r="B10" s="15" t="s">
        <v>26</v>
      </c>
      <c r="C10" s="15">
        <f>SUM(C4:C9)</f>
        <v>354</v>
      </c>
      <c r="D10" s="16">
        <f>SUM(D4:D9)</f>
        <v>83854000</v>
      </c>
      <c r="E10" s="15"/>
      <c r="F10" s="15"/>
      <c r="G10" s="15">
        <f t="shared" ref="G10:L10" si="5">SUM(G4:G9)</f>
        <v>21</v>
      </c>
      <c r="H10" s="15">
        <f t="shared" si="5"/>
        <v>0</v>
      </c>
      <c r="I10" s="15">
        <f t="shared" si="5"/>
        <v>5</v>
      </c>
      <c r="J10" s="15">
        <f t="shared" si="5"/>
        <v>16</v>
      </c>
      <c r="K10" s="15">
        <f t="shared" si="5"/>
        <v>62975000</v>
      </c>
      <c r="L10" s="16">
        <f t="shared" si="5"/>
        <v>20879000</v>
      </c>
      <c r="M10" s="15"/>
      <c r="N10" s="15"/>
      <c r="O10" s="15"/>
      <c r="P10" s="1"/>
    </row>
  </sheetData>
  <mergeCells count="12">
    <mergeCell ref="N2:N3"/>
    <mergeCell ref="O2:O3"/>
    <mergeCell ref="A1:O1"/>
    <mergeCell ref="A2:A3"/>
    <mergeCell ref="B2:B3"/>
    <mergeCell ref="C2:D2"/>
    <mergeCell ref="E2:F2"/>
    <mergeCell ref="G2:G3"/>
    <mergeCell ref="H2:J2"/>
    <mergeCell ref="K2:K3"/>
    <mergeCell ref="L2:L3"/>
    <mergeCell ref="M2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3"/>
  <sheetViews>
    <sheetView topLeftCell="A49" workbookViewId="0">
      <selection activeCell="K23" sqref="K23"/>
    </sheetView>
  </sheetViews>
  <sheetFormatPr defaultRowHeight="15"/>
  <cols>
    <col min="1" max="1" width="4.5703125" style="40" customWidth="1"/>
    <col min="2" max="2" width="27.28515625" style="40" customWidth="1"/>
    <col min="3" max="3" width="6.85546875" style="47" customWidth="1"/>
    <col min="4" max="4" width="14.7109375" style="47" customWidth="1"/>
    <col min="5" max="6" width="6.85546875" style="47" customWidth="1"/>
    <col min="7" max="7" width="6.85546875" style="95" customWidth="1"/>
    <col min="8" max="10" width="6.85546875" style="47" customWidth="1"/>
    <col min="11" max="11" width="13.28515625" style="47" customWidth="1"/>
    <col min="12" max="12" width="14.42578125" style="48" customWidth="1"/>
    <col min="13" max="13" width="8.140625" style="47" customWidth="1"/>
    <col min="14" max="14" width="10.28515625" style="47" hidden="1" customWidth="1"/>
    <col min="15" max="15" width="11.7109375" style="47" customWidth="1"/>
    <col min="16" max="16384" width="9.140625" style="1"/>
  </cols>
  <sheetData>
    <row r="1" spans="1:24" ht="34.5" customHeight="1">
      <c r="A1" s="105" t="s">
        <v>27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06"/>
    </row>
    <row r="2" spans="1:24" ht="59.25" customHeight="1">
      <c r="A2" s="103" t="s">
        <v>2</v>
      </c>
      <c r="B2" s="103" t="s">
        <v>3</v>
      </c>
      <c r="C2" s="105" t="s">
        <v>4</v>
      </c>
      <c r="D2" s="106"/>
      <c r="E2" s="105" t="s">
        <v>5</v>
      </c>
      <c r="F2" s="106"/>
      <c r="G2" s="107" t="s">
        <v>6</v>
      </c>
      <c r="H2" s="109" t="s">
        <v>7</v>
      </c>
      <c r="I2" s="110"/>
      <c r="J2" s="111"/>
      <c r="K2" s="112" t="s">
        <v>8</v>
      </c>
      <c r="L2" s="96" t="s">
        <v>9</v>
      </c>
      <c r="M2" s="114" t="s">
        <v>10</v>
      </c>
      <c r="N2" s="96" t="s">
        <v>11</v>
      </c>
      <c r="O2" s="107" t="s">
        <v>28</v>
      </c>
    </row>
    <row r="3" spans="1:24" ht="28.5">
      <c r="A3" s="104"/>
      <c r="B3" s="104"/>
      <c r="C3" s="2" t="s">
        <v>13</v>
      </c>
      <c r="D3" s="3" t="s">
        <v>14</v>
      </c>
      <c r="E3" s="2" t="s">
        <v>15</v>
      </c>
      <c r="F3" s="2" t="s">
        <v>16</v>
      </c>
      <c r="G3" s="108"/>
      <c r="H3" s="2" t="s">
        <v>17</v>
      </c>
      <c r="I3" s="2" t="s">
        <v>0</v>
      </c>
      <c r="J3" s="2" t="s">
        <v>1</v>
      </c>
      <c r="K3" s="113"/>
      <c r="L3" s="97"/>
      <c r="M3" s="115"/>
      <c r="N3" s="97"/>
      <c r="O3" s="108"/>
    </row>
    <row r="4" spans="1:24" ht="15" customHeight="1">
      <c r="A4" s="17">
        <v>1</v>
      </c>
      <c r="B4" s="18" t="s">
        <v>29</v>
      </c>
      <c r="C4" s="11">
        <v>66</v>
      </c>
      <c r="D4" s="8">
        <f t="shared" ref="D4:D63" si="0">(C4*O4/100)*5*8</f>
        <v>20196000</v>
      </c>
      <c r="E4" s="19">
        <v>7.27</v>
      </c>
      <c r="F4" s="8">
        <v>75</v>
      </c>
      <c r="G4" s="20">
        <f>H4+I4+J4</f>
        <v>3</v>
      </c>
      <c r="H4" s="8">
        <v>1</v>
      </c>
      <c r="I4" s="21">
        <v>0</v>
      </c>
      <c r="J4" s="8">
        <v>2</v>
      </c>
      <c r="K4" s="8">
        <f t="shared" ref="K4:K36" si="1">(H4*865000+I4*815000+J4*765000)*5</f>
        <v>11975000</v>
      </c>
      <c r="L4" s="7">
        <f t="shared" ref="L4:L63" si="2">D4-K4</f>
        <v>8221000</v>
      </c>
      <c r="M4" s="21"/>
      <c r="N4" s="8">
        <f>5*O4</f>
        <v>3825000</v>
      </c>
      <c r="O4" s="8">
        <v>765000</v>
      </c>
      <c r="P4" s="9" t="s">
        <v>20</v>
      </c>
      <c r="Q4" s="22"/>
    </row>
    <row r="5" spans="1:24" ht="15" customHeight="1">
      <c r="A5" s="4">
        <v>2</v>
      </c>
      <c r="B5" s="23" t="s">
        <v>30</v>
      </c>
      <c r="C5" s="11">
        <v>60</v>
      </c>
      <c r="D5" s="8">
        <f t="shared" si="0"/>
        <v>18360000</v>
      </c>
      <c r="E5" s="19">
        <v>8.14</v>
      </c>
      <c r="F5" s="8">
        <v>84</v>
      </c>
      <c r="G5" s="20">
        <f t="shared" ref="G5:G63" si="3">H5+I5+J5</f>
        <v>5</v>
      </c>
      <c r="H5" s="8">
        <v>0</v>
      </c>
      <c r="I5" s="21">
        <v>5</v>
      </c>
      <c r="J5" s="8">
        <v>0</v>
      </c>
      <c r="K5" s="8">
        <f t="shared" si="1"/>
        <v>20375000</v>
      </c>
      <c r="L5" s="7">
        <f t="shared" si="2"/>
        <v>-2015000</v>
      </c>
      <c r="M5" s="21"/>
      <c r="N5" s="8">
        <f t="shared" ref="N5:N63" si="4">5*O5</f>
        <v>3825000</v>
      </c>
      <c r="O5" s="8">
        <v>765000</v>
      </c>
    </row>
    <row r="6" spans="1:24" ht="15" customHeight="1">
      <c r="A6" s="4">
        <v>3</v>
      </c>
      <c r="B6" s="23" t="s">
        <v>31</v>
      </c>
      <c r="C6" s="11">
        <v>119</v>
      </c>
      <c r="D6" s="8">
        <f t="shared" si="0"/>
        <v>36414000</v>
      </c>
      <c r="E6" s="19">
        <v>7.66</v>
      </c>
      <c r="F6" s="8">
        <v>80</v>
      </c>
      <c r="G6" s="20">
        <f t="shared" si="3"/>
        <v>10</v>
      </c>
      <c r="H6" s="8">
        <v>0</v>
      </c>
      <c r="I6" s="21">
        <v>3</v>
      </c>
      <c r="J6" s="24">
        <v>7</v>
      </c>
      <c r="K6" s="8">
        <f t="shared" si="1"/>
        <v>39000000</v>
      </c>
      <c r="L6" s="7">
        <f t="shared" si="2"/>
        <v>-2586000</v>
      </c>
      <c r="M6" s="21"/>
      <c r="N6" s="8">
        <f t="shared" si="4"/>
        <v>3825000</v>
      </c>
      <c r="O6" s="8">
        <v>765000</v>
      </c>
    </row>
    <row r="7" spans="1:24" ht="15" customHeight="1">
      <c r="A7" s="4">
        <v>5</v>
      </c>
      <c r="B7" s="23" t="s">
        <v>32</v>
      </c>
      <c r="C7" s="11">
        <v>142</v>
      </c>
      <c r="D7" s="8">
        <f t="shared" si="0"/>
        <v>43452000</v>
      </c>
      <c r="E7" s="19">
        <v>7.04</v>
      </c>
      <c r="F7" s="8">
        <v>78</v>
      </c>
      <c r="G7" s="20">
        <f t="shared" si="3"/>
        <v>10</v>
      </c>
      <c r="H7" s="8">
        <v>0</v>
      </c>
      <c r="I7" s="21">
        <v>0</v>
      </c>
      <c r="J7" s="8">
        <v>10</v>
      </c>
      <c r="K7" s="8">
        <f t="shared" si="1"/>
        <v>38250000</v>
      </c>
      <c r="L7" s="7">
        <f t="shared" si="2"/>
        <v>5202000</v>
      </c>
      <c r="M7" s="21"/>
      <c r="N7" s="8">
        <f t="shared" si="4"/>
        <v>3825000</v>
      </c>
      <c r="O7" s="8">
        <v>765000</v>
      </c>
      <c r="P7" s="9" t="s">
        <v>20</v>
      </c>
    </row>
    <row r="8" spans="1:24" ht="15" customHeight="1">
      <c r="A8" s="17">
        <v>7</v>
      </c>
      <c r="B8" s="23" t="s">
        <v>33</v>
      </c>
      <c r="C8" s="11">
        <v>115</v>
      </c>
      <c r="D8" s="8">
        <f t="shared" si="0"/>
        <v>35190000</v>
      </c>
      <c r="E8" s="25">
        <v>7.75</v>
      </c>
      <c r="F8" s="26" t="s">
        <v>34</v>
      </c>
      <c r="G8" s="20">
        <f t="shared" si="3"/>
        <v>9</v>
      </c>
      <c r="H8" s="8">
        <v>0</v>
      </c>
      <c r="I8" s="21">
        <v>4</v>
      </c>
      <c r="J8" s="8">
        <v>5</v>
      </c>
      <c r="K8" s="8">
        <f t="shared" si="1"/>
        <v>35425000</v>
      </c>
      <c r="L8" s="7">
        <f t="shared" si="2"/>
        <v>-235000</v>
      </c>
      <c r="M8" s="21"/>
      <c r="N8" s="8">
        <f t="shared" si="4"/>
        <v>3825000</v>
      </c>
      <c r="O8" s="8">
        <v>765000</v>
      </c>
    </row>
    <row r="9" spans="1:24" ht="15" customHeight="1">
      <c r="A9" s="4">
        <v>9</v>
      </c>
      <c r="B9" s="23" t="s">
        <v>35</v>
      </c>
      <c r="C9" s="11">
        <v>129</v>
      </c>
      <c r="D9" s="8">
        <f t="shared" si="0"/>
        <v>39474000</v>
      </c>
      <c r="E9" s="19">
        <v>7</v>
      </c>
      <c r="F9" s="8">
        <v>75</v>
      </c>
      <c r="G9" s="20">
        <f t="shared" si="3"/>
        <v>11</v>
      </c>
      <c r="H9" s="8">
        <v>0</v>
      </c>
      <c r="I9" s="21">
        <v>0</v>
      </c>
      <c r="J9" s="8">
        <v>11</v>
      </c>
      <c r="K9" s="8">
        <f t="shared" si="1"/>
        <v>42075000</v>
      </c>
      <c r="L9" s="7">
        <f t="shared" si="2"/>
        <v>-2601000</v>
      </c>
      <c r="M9" s="21"/>
      <c r="N9" s="8">
        <f t="shared" si="4"/>
        <v>3825000</v>
      </c>
      <c r="O9" s="8">
        <v>765000</v>
      </c>
    </row>
    <row r="10" spans="1:24" ht="15" customHeight="1">
      <c r="A10" s="4">
        <v>12</v>
      </c>
      <c r="B10" s="23" t="s">
        <v>36</v>
      </c>
      <c r="C10" s="11">
        <v>173</v>
      </c>
      <c r="D10" s="8">
        <f t="shared" si="0"/>
        <v>52938000</v>
      </c>
      <c r="E10" s="25">
        <v>7.48</v>
      </c>
      <c r="F10" s="26" t="s">
        <v>37</v>
      </c>
      <c r="G10" s="20">
        <f t="shared" si="3"/>
        <v>14</v>
      </c>
      <c r="H10" s="8">
        <v>0</v>
      </c>
      <c r="I10" s="21">
        <v>2</v>
      </c>
      <c r="J10" s="8">
        <v>12</v>
      </c>
      <c r="K10" s="8">
        <f t="shared" si="1"/>
        <v>54050000</v>
      </c>
      <c r="L10" s="7">
        <f t="shared" si="2"/>
        <v>-1112000</v>
      </c>
      <c r="M10" s="27"/>
      <c r="N10" s="8">
        <f t="shared" si="4"/>
        <v>3825000</v>
      </c>
      <c r="O10" s="8">
        <v>765000</v>
      </c>
      <c r="P10" s="28"/>
      <c r="Q10" s="29"/>
      <c r="R10" s="29"/>
      <c r="S10" s="29"/>
      <c r="T10" s="29"/>
      <c r="U10" s="29"/>
      <c r="V10" s="29"/>
      <c r="W10" s="29"/>
      <c r="X10" s="29"/>
    </row>
    <row r="11" spans="1:24" ht="15" customHeight="1">
      <c r="A11" s="4">
        <v>15</v>
      </c>
      <c r="B11" s="23" t="s">
        <v>38</v>
      </c>
      <c r="C11" s="11">
        <v>147</v>
      </c>
      <c r="D11" s="8">
        <f t="shared" si="0"/>
        <v>36162000</v>
      </c>
      <c r="E11" s="25">
        <v>7.05</v>
      </c>
      <c r="F11" s="26" t="s">
        <v>39</v>
      </c>
      <c r="G11" s="20">
        <f t="shared" si="3"/>
        <v>4</v>
      </c>
      <c r="H11" s="8">
        <v>0</v>
      </c>
      <c r="I11" s="21">
        <v>0</v>
      </c>
      <c r="J11" s="8">
        <v>4</v>
      </c>
      <c r="K11" s="8">
        <f>(H11*715000+I11*665000+J11*615000)*5</f>
        <v>12300000</v>
      </c>
      <c r="L11" s="7">
        <f t="shared" si="2"/>
        <v>23862000</v>
      </c>
      <c r="M11" s="21"/>
      <c r="N11" s="8">
        <f t="shared" si="4"/>
        <v>3075000</v>
      </c>
      <c r="O11" s="8">
        <v>615000</v>
      </c>
      <c r="P11" s="9" t="s">
        <v>20</v>
      </c>
      <c r="Q11" s="22"/>
    </row>
    <row r="12" spans="1:24" ht="15" customHeight="1">
      <c r="A12" s="4">
        <v>18</v>
      </c>
      <c r="B12" s="23" t="s">
        <v>40</v>
      </c>
      <c r="C12" s="11">
        <v>131</v>
      </c>
      <c r="D12" s="8">
        <f t="shared" si="0"/>
        <v>27248000</v>
      </c>
      <c r="E12" s="25">
        <v>7.07</v>
      </c>
      <c r="F12" s="26" t="s">
        <v>41</v>
      </c>
      <c r="G12" s="20">
        <f t="shared" si="3"/>
        <v>11</v>
      </c>
      <c r="H12" s="8">
        <v>0</v>
      </c>
      <c r="I12" s="21">
        <v>0</v>
      </c>
      <c r="J12" s="8">
        <v>11</v>
      </c>
      <c r="K12" s="8">
        <f>(H12*620000+I12*570000+J12*520000)*5</f>
        <v>28600000</v>
      </c>
      <c r="L12" s="7">
        <f t="shared" si="2"/>
        <v>-1352000</v>
      </c>
      <c r="M12" s="21"/>
      <c r="N12" s="8">
        <f t="shared" si="4"/>
        <v>2600000</v>
      </c>
      <c r="O12" s="8">
        <v>520000</v>
      </c>
      <c r="P12" s="9"/>
      <c r="Q12" s="22"/>
    </row>
    <row r="13" spans="1:24" ht="15" customHeight="1">
      <c r="A13" s="4">
        <v>21</v>
      </c>
      <c r="B13" s="23" t="s">
        <v>42</v>
      </c>
      <c r="C13" s="11">
        <v>96</v>
      </c>
      <c r="D13" s="8">
        <f t="shared" si="0"/>
        <v>23616000</v>
      </c>
      <c r="E13" s="25">
        <v>7.3</v>
      </c>
      <c r="F13" s="26" t="s">
        <v>43</v>
      </c>
      <c r="G13" s="20">
        <f t="shared" si="3"/>
        <v>2</v>
      </c>
      <c r="H13" s="8">
        <v>0</v>
      </c>
      <c r="I13" s="21">
        <v>0</v>
      </c>
      <c r="J13" s="8">
        <v>2</v>
      </c>
      <c r="K13" s="8">
        <f t="shared" ref="K13:K14" si="5">(H13*715000+I13*665000+J13*615000)*5</f>
        <v>6150000</v>
      </c>
      <c r="L13" s="7">
        <f t="shared" si="2"/>
        <v>17466000</v>
      </c>
      <c r="M13" s="21"/>
      <c r="N13" s="8">
        <f t="shared" si="4"/>
        <v>3075000</v>
      </c>
      <c r="O13" s="8">
        <v>615000</v>
      </c>
      <c r="P13" s="9" t="s">
        <v>20</v>
      </c>
    </row>
    <row r="14" spans="1:24" ht="15" customHeight="1">
      <c r="A14" s="4">
        <v>23</v>
      </c>
      <c r="B14" s="23" t="s">
        <v>44</v>
      </c>
      <c r="C14" s="11">
        <v>144</v>
      </c>
      <c r="D14" s="8">
        <f t="shared" si="0"/>
        <v>35424000</v>
      </c>
      <c r="E14" s="25">
        <v>7.07</v>
      </c>
      <c r="F14" s="26" t="s">
        <v>34</v>
      </c>
      <c r="G14" s="20">
        <f t="shared" si="3"/>
        <v>4</v>
      </c>
      <c r="H14" s="8">
        <v>0</v>
      </c>
      <c r="I14" s="21">
        <v>0</v>
      </c>
      <c r="J14" s="8">
        <v>4</v>
      </c>
      <c r="K14" s="8">
        <f t="shared" si="5"/>
        <v>12300000</v>
      </c>
      <c r="L14" s="7">
        <f t="shared" si="2"/>
        <v>23124000</v>
      </c>
      <c r="M14" s="21"/>
      <c r="N14" s="8">
        <f t="shared" si="4"/>
        <v>3075000</v>
      </c>
      <c r="O14" s="8">
        <v>615000</v>
      </c>
      <c r="P14" s="9" t="s">
        <v>20</v>
      </c>
    </row>
    <row r="15" spans="1:24" ht="15" customHeight="1">
      <c r="A15" s="116" t="s">
        <v>45</v>
      </c>
      <c r="B15" s="117"/>
      <c r="C15" s="11"/>
      <c r="D15" s="8"/>
      <c r="E15" s="19"/>
      <c r="F15" s="8"/>
      <c r="G15" s="20"/>
      <c r="H15" s="8"/>
      <c r="I15" s="21"/>
      <c r="J15" s="8"/>
      <c r="K15" s="8"/>
      <c r="L15" s="7"/>
      <c r="M15" s="21"/>
      <c r="N15" s="8"/>
      <c r="O15" s="8"/>
    </row>
    <row r="16" spans="1:24" ht="15" customHeight="1">
      <c r="A16" s="4">
        <v>1</v>
      </c>
      <c r="B16" s="23" t="s">
        <v>46</v>
      </c>
      <c r="C16" s="11">
        <v>58</v>
      </c>
      <c r="D16" s="8">
        <f t="shared" si="0"/>
        <v>14964000</v>
      </c>
      <c r="E16" s="25">
        <v>8.34</v>
      </c>
      <c r="F16" s="26" t="s">
        <v>47</v>
      </c>
      <c r="G16" s="20">
        <f t="shared" si="3"/>
        <v>5</v>
      </c>
      <c r="H16" s="8">
        <v>0</v>
      </c>
      <c r="I16" s="21">
        <v>5</v>
      </c>
      <c r="J16" s="8">
        <v>0</v>
      </c>
      <c r="K16" s="8">
        <f>(H16*745000+I16*695000+J16*645000)*5</f>
        <v>17375000</v>
      </c>
      <c r="L16" s="7">
        <f t="shared" si="2"/>
        <v>-2411000</v>
      </c>
      <c r="M16" s="21"/>
      <c r="N16" s="8">
        <f t="shared" si="4"/>
        <v>3225000</v>
      </c>
      <c r="O16" s="8">
        <v>645000</v>
      </c>
      <c r="P16" s="22"/>
      <c r="Q16" s="22"/>
    </row>
    <row r="17" spans="1:16">
      <c r="A17" s="4">
        <v>2</v>
      </c>
      <c r="B17" s="23" t="s">
        <v>48</v>
      </c>
      <c r="C17" s="11">
        <v>52</v>
      </c>
      <c r="D17" s="8">
        <f t="shared" si="0"/>
        <v>13416000</v>
      </c>
      <c r="E17" s="25">
        <v>7.54</v>
      </c>
      <c r="F17" s="26" t="s">
        <v>49</v>
      </c>
      <c r="G17" s="20">
        <f t="shared" si="3"/>
        <v>4</v>
      </c>
      <c r="H17" s="8">
        <v>0</v>
      </c>
      <c r="I17" s="21">
        <v>3</v>
      </c>
      <c r="J17" s="8">
        <v>1</v>
      </c>
      <c r="K17" s="8">
        <f t="shared" ref="K17:K18" si="6">(H17*745000+I17*695000+J17*645000)*5</f>
        <v>13650000</v>
      </c>
      <c r="L17" s="7">
        <f t="shared" si="2"/>
        <v>-234000</v>
      </c>
      <c r="M17" s="21"/>
      <c r="N17" s="8">
        <f t="shared" si="4"/>
        <v>3225000</v>
      </c>
      <c r="O17" s="8">
        <v>645000</v>
      </c>
    </row>
    <row r="18" spans="1:16">
      <c r="A18" s="4">
        <v>3</v>
      </c>
      <c r="B18" s="23" t="s">
        <v>50</v>
      </c>
      <c r="C18" s="11">
        <v>29</v>
      </c>
      <c r="D18" s="8">
        <f t="shared" si="0"/>
        <v>7482000</v>
      </c>
      <c r="E18" s="19">
        <v>8.32</v>
      </c>
      <c r="F18" s="8">
        <v>97</v>
      </c>
      <c r="G18" s="20">
        <f t="shared" si="3"/>
        <v>1</v>
      </c>
      <c r="H18" s="211">
        <v>0</v>
      </c>
      <c r="I18" s="36">
        <v>1</v>
      </c>
      <c r="J18" s="8">
        <v>0</v>
      </c>
      <c r="K18" s="8">
        <f t="shared" si="6"/>
        <v>3475000</v>
      </c>
      <c r="L18" s="7">
        <f t="shared" si="2"/>
        <v>4007000</v>
      </c>
      <c r="M18" s="1"/>
      <c r="N18" s="8">
        <f t="shared" si="4"/>
        <v>3225000</v>
      </c>
      <c r="O18" s="8">
        <v>645000</v>
      </c>
      <c r="P18" s="9" t="s">
        <v>20</v>
      </c>
    </row>
    <row r="19" spans="1:16">
      <c r="A19" s="116" t="s">
        <v>51</v>
      </c>
      <c r="B19" s="117"/>
      <c r="C19" s="11"/>
      <c r="D19" s="8"/>
      <c r="E19" s="19"/>
      <c r="F19" s="8"/>
      <c r="G19" s="20"/>
      <c r="H19" s="8"/>
      <c r="I19" s="21"/>
      <c r="J19" s="8"/>
      <c r="K19" s="8">
        <f t="shared" ref="K19:K45" si="7">(H19*620000+I19*570000+J19*520000)*5</f>
        <v>0</v>
      </c>
      <c r="L19" s="7"/>
      <c r="M19" s="21"/>
      <c r="N19" s="8"/>
      <c r="O19" s="8"/>
    </row>
    <row r="20" spans="1:16">
      <c r="A20" s="4">
        <v>1</v>
      </c>
      <c r="B20" s="23" t="s">
        <v>52</v>
      </c>
      <c r="C20" s="11">
        <v>27</v>
      </c>
      <c r="D20" s="8">
        <f t="shared" si="0"/>
        <v>6966000</v>
      </c>
      <c r="E20" s="19">
        <v>8.42</v>
      </c>
      <c r="F20" s="8">
        <v>89</v>
      </c>
      <c r="G20" s="20">
        <f t="shared" si="3"/>
        <v>2</v>
      </c>
      <c r="H20" s="8">
        <v>0</v>
      </c>
      <c r="I20" s="21">
        <v>2</v>
      </c>
      <c r="J20" s="8">
        <v>0</v>
      </c>
      <c r="K20" s="8">
        <f t="shared" ref="K20:K28" si="8">(H20*745000+I20*695000+J20*645000)*5</f>
        <v>6950000</v>
      </c>
      <c r="L20" s="7">
        <f t="shared" si="2"/>
        <v>16000</v>
      </c>
      <c r="M20" s="21"/>
      <c r="N20" s="8">
        <f t="shared" si="4"/>
        <v>3225000</v>
      </c>
      <c r="O20" s="8">
        <v>645000</v>
      </c>
      <c r="P20" s="9"/>
    </row>
    <row r="21" spans="1:16">
      <c r="A21" s="4">
        <v>2</v>
      </c>
      <c r="B21" s="23" t="s">
        <v>53</v>
      </c>
      <c r="C21" s="11">
        <v>67</v>
      </c>
      <c r="D21" s="8">
        <f t="shared" si="0"/>
        <v>17286000</v>
      </c>
      <c r="E21" s="25">
        <v>7.22</v>
      </c>
      <c r="F21" s="26" t="s">
        <v>39</v>
      </c>
      <c r="G21" s="20">
        <f t="shared" si="3"/>
        <v>5</v>
      </c>
      <c r="H21" s="8">
        <v>0</v>
      </c>
      <c r="I21" s="21">
        <v>0</v>
      </c>
      <c r="J21" s="8">
        <v>5</v>
      </c>
      <c r="K21" s="8">
        <f t="shared" si="8"/>
        <v>16125000</v>
      </c>
      <c r="L21" s="7">
        <f t="shared" si="2"/>
        <v>1161000</v>
      </c>
      <c r="M21" s="21"/>
      <c r="N21" s="8">
        <f t="shared" si="4"/>
        <v>3225000</v>
      </c>
      <c r="O21" s="8">
        <v>645000</v>
      </c>
      <c r="P21" s="9"/>
    </row>
    <row r="22" spans="1:16">
      <c r="A22" s="4">
        <v>4</v>
      </c>
      <c r="B22" s="23" t="s">
        <v>54</v>
      </c>
      <c r="C22" s="11">
        <v>68</v>
      </c>
      <c r="D22" s="8">
        <f t="shared" si="0"/>
        <v>17544000</v>
      </c>
      <c r="E22" s="25">
        <v>7.6</v>
      </c>
      <c r="F22" s="26" t="s">
        <v>55</v>
      </c>
      <c r="G22" s="20">
        <f t="shared" si="3"/>
        <v>5</v>
      </c>
      <c r="H22" s="8">
        <v>0</v>
      </c>
      <c r="I22" s="21">
        <v>2</v>
      </c>
      <c r="J22" s="8">
        <v>3</v>
      </c>
      <c r="K22" s="8">
        <f t="shared" si="8"/>
        <v>16625000</v>
      </c>
      <c r="L22" s="7">
        <f t="shared" si="2"/>
        <v>919000</v>
      </c>
      <c r="M22" s="21"/>
      <c r="N22" s="8">
        <f t="shared" si="4"/>
        <v>3225000</v>
      </c>
      <c r="O22" s="8">
        <v>645000</v>
      </c>
      <c r="P22" s="9"/>
    </row>
    <row r="23" spans="1:16">
      <c r="A23" s="4">
        <v>6</v>
      </c>
      <c r="B23" s="23" t="s">
        <v>56</v>
      </c>
      <c r="C23" s="11">
        <v>24</v>
      </c>
      <c r="D23" s="8">
        <f t="shared" si="0"/>
        <v>6192000</v>
      </c>
      <c r="E23" s="19">
        <v>8.58</v>
      </c>
      <c r="F23" s="8">
        <v>88</v>
      </c>
      <c r="G23" s="20">
        <f t="shared" si="3"/>
        <v>2</v>
      </c>
      <c r="H23" s="8">
        <v>0</v>
      </c>
      <c r="I23" s="21">
        <v>2</v>
      </c>
      <c r="J23" s="8">
        <v>0</v>
      </c>
      <c r="K23" s="8">
        <f t="shared" si="8"/>
        <v>6950000</v>
      </c>
      <c r="L23" s="7">
        <f t="shared" si="2"/>
        <v>-758000</v>
      </c>
      <c r="M23" s="21"/>
      <c r="N23" s="8">
        <f t="shared" si="4"/>
        <v>3225000</v>
      </c>
      <c r="O23" s="8">
        <v>645000</v>
      </c>
    </row>
    <row r="24" spans="1:16">
      <c r="A24" s="4">
        <v>7</v>
      </c>
      <c r="B24" s="23" t="s">
        <v>57</v>
      </c>
      <c r="C24" s="11">
        <v>39</v>
      </c>
      <c r="D24" s="8">
        <f t="shared" si="0"/>
        <v>10062000</v>
      </c>
      <c r="E24" s="25">
        <v>8.3000000000000007</v>
      </c>
      <c r="F24" s="26" t="s">
        <v>58</v>
      </c>
      <c r="G24" s="20">
        <f t="shared" si="3"/>
        <v>3</v>
      </c>
      <c r="H24" s="8">
        <v>0</v>
      </c>
      <c r="I24" s="21">
        <v>3</v>
      </c>
      <c r="J24" s="8">
        <v>0</v>
      </c>
      <c r="K24" s="8">
        <f t="shared" si="8"/>
        <v>10425000</v>
      </c>
      <c r="L24" s="7">
        <f t="shared" si="2"/>
        <v>-363000</v>
      </c>
      <c r="M24" s="21"/>
      <c r="N24" s="8">
        <f t="shared" si="4"/>
        <v>3225000</v>
      </c>
      <c r="O24" s="8">
        <v>645000</v>
      </c>
    </row>
    <row r="25" spans="1:16">
      <c r="A25" s="4">
        <v>9</v>
      </c>
      <c r="B25" s="23" t="s">
        <v>59</v>
      </c>
      <c r="C25" s="11">
        <v>65</v>
      </c>
      <c r="D25" s="8">
        <f t="shared" si="0"/>
        <v>16770000</v>
      </c>
      <c r="E25" s="25">
        <v>7.96</v>
      </c>
      <c r="F25" s="26" t="s">
        <v>60</v>
      </c>
      <c r="G25" s="20">
        <f t="shared" si="3"/>
        <v>5</v>
      </c>
      <c r="H25" s="8">
        <v>1</v>
      </c>
      <c r="I25" s="21">
        <v>3</v>
      </c>
      <c r="J25" s="8">
        <v>1</v>
      </c>
      <c r="K25" s="8">
        <f t="shared" si="8"/>
        <v>17375000</v>
      </c>
      <c r="L25" s="7">
        <f t="shared" si="2"/>
        <v>-605000</v>
      </c>
      <c r="M25" s="21"/>
      <c r="N25" s="8">
        <f t="shared" si="4"/>
        <v>3225000</v>
      </c>
      <c r="O25" s="8">
        <v>645000</v>
      </c>
    </row>
    <row r="26" spans="1:16">
      <c r="A26" s="4">
        <v>11</v>
      </c>
      <c r="B26" s="23" t="s">
        <v>61</v>
      </c>
      <c r="C26" s="11">
        <v>26</v>
      </c>
      <c r="D26" s="8">
        <f t="shared" si="0"/>
        <v>6708000</v>
      </c>
      <c r="E26" s="19">
        <v>8.92</v>
      </c>
      <c r="F26" s="8">
        <v>91</v>
      </c>
      <c r="G26" s="20">
        <f t="shared" si="3"/>
        <v>2</v>
      </c>
      <c r="H26" s="8">
        <v>1</v>
      </c>
      <c r="I26" s="21">
        <v>1</v>
      </c>
      <c r="J26" s="8">
        <v>0</v>
      </c>
      <c r="K26" s="8">
        <f t="shared" si="8"/>
        <v>7200000</v>
      </c>
      <c r="L26" s="7">
        <f t="shared" si="2"/>
        <v>-492000</v>
      </c>
      <c r="M26" s="21"/>
      <c r="N26" s="8">
        <f t="shared" si="4"/>
        <v>3225000</v>
      </c>
      <c r="O26" s="8">
        <v>645000</v>
      </c>
    </row>
    <row r="27" spans="1:16">
      <c r="A27" s="4">
        <v>12</v>
      </c>
      <c r="B27" s="23" t="s">
        <v>62</v>
      </c>
      <c r="C27" s="11">
        <v>32</v>
      </c>
      <c r="D27" s="8">
        <f t="shared" si="0"/>
        <v>8256000</v>
      </c>
      <c r="E27" s="19">
        <v>7.63</v>
      </c>
      <c r="F27" s="8">
        <v>90</v>
      </c>
      <c r="G27" s="20">
        <f t="shared" si="3"/>
        <v>2</v>
      </c>
      <c r="H27" s="8">
        <v>0</v>
      </c>
      <c r="I27" s="21">
        <v>0</v>
      </c>
      <c r="J27" s="8">
        <v>2</v>
      </c>
      <c r="K27" s="8">
        <f t="shared" si="8"/>
        <v>6450000</v>
      </c>
      <c r="L27" s="7">
        <f t="shared" si="2"/>
        <v>1806000</v>
      </c>
      <c r="M27" s="21"/>
      <c r="N27" s="8">
        <f t="shared" si="4"/>
        <v>3225000</v>
      </c>
      <c r="O27" s="8">
        <v>645000</v>
      </c>
    </row>
    <row r="28" spans="1:16">
      <c r="A28" s="4">
        <v>13</v>
      </c>
      <c r="B28" s="23" t="s">
        <v>63</v>
      </c>
      <c r="C28" s="11">
        <v>37</v>
      </c>
      <c r="D28" s="8">
        <f t="shared" si="0"/>
        <v>9546000</v>
      </c>
      <c r="E28" s="19">
        <v>8</v>
      </c>
      <c r="F28" s="8">
        <v>80</v>
      </c>
      <c r="G28" s="20">
        <f t="shared" si="3"/>
        <v>3</v>
      </c>
      <c r="H28" s="8">
        <v>0</v>
      </c>
      <c r="I28" s="21">
        <v>3</v>
      </c>
      <c r="J28" s="8">
        <v>0</v>
      </c>
      <c r="K28" s="8">
        <f t="shared" si="8"/>
        <v>10425000</v>
      </c>
      <c r="L28" s="7">
        <f t="shared" si="2"/>
        <v>-879000</v>
      </c>
      <c r="M28" s="21"/>
      <c r="N28" s="8">
        <f t="shared" si="4"/>
        <v>3225000</v>
      </c>
      <c r="O28" s="8">
        <v>645000</v>
      </c>
    </row>
    <row r="29" spans="1:16">
      <c r="A29" s="4">
        <v>14</v>
      </c>
      <c r="B29" s="23" t="s">
        <v>64</v>
      </c>
      <c r="C29" s="11">
        <v>7</v>
      </c>
      <c r="D29" s="8">
        <f t="shared" si="0"/>
        <v>1456000</v>
      </c>
      <c r="E29" s="19">
        <v>7.91</v>
      </c>
      <c r="F29" s="8">
        <v>93</v>
      </c>
      <c r="G29" s="20">
        <f t="shared" si="3"/>
        <v>1</v>
      </c>
      <c r="H29" s="8">
        <v>0</v>
      </c>
      <c r="I29" s="21">
        <v>0</v>
      </c>
      <c r="J29" s="8">
        <v>1</v>
      </c>
      <c r="K29" s="8">
        <f t="shared" si="7"/>
        <v>2600000</v>
      </c>
      <c r="L29" s="7">
        <f t="shared" si="2"/>
        <v>-1144000</v>
      </c>
      <c r="M29" s="21"/>
      <c r="N29" s="8">
        <f t="shared" si="4"/>
        <v>2600000</v>
      </c>
      <c r="O29" s="8">
        <v>520000</v>
      </c>
    </row>
    <row r="30" spans="1:16">
      <c r="A30" s="4">
        <v>15</v>
      </c>
      <c r="B30" s="23" t="s">
        <v>65</v>
      </c>
      <c r="C30" s="11">
        <v>16</v>
      </c>
      <c r="D30" s="8">
        <f t="shared" si="0"/>
        <v>3328000</v>
      </c>
      <c r="E30" s="19">
        <v>7.51</v>
      </c>
      <c r="F30" s="8">
        <v>85</v>
      </c>
      <c r="G30" s="20">
        <f t="shared" si="3"/>
        <v>1</v>
      </c>
      <c r="H30" s="8">
        <v>0</v>
      </c>
      <c r="I30" s="21">
        <v>0</v>
      </c>
      <c r="J30" s="8">
        <v>1</v>
      </c>
      <c r="K30" s="8">
        <f t="shared" si="7"/>
        <v>2600000</v>
      </c>
      <c r="L30" s="7">
        <f t="shared" si="2"/>
        <v>728000</v>
      </c>
      <c r="M30" s="21"/>
      <c r="N30" s="8">
        <f t="shared" si="4"/>
        <v>2600000</v>
      </c>
      <c r="O30" s="8">
        <v>520000</v>
      </c>
    </row>
    <row r="31" spans="1:16">
      <c r="A31" s="103" t="s">
        <v>2</v>
      </c>
      <c r="B31" s="103" t="s">
        <v>3</v>
      </c>
      <c r="C31" s="105" t="s">
        <v>4</v>
      </c>
      <c r="D31" s="106"/>
      <c r="E31" s="105" t="s">
        <v>5</v>
      </c>
      <c r="F31" s="106"/>
      <c r="G31" s="107" t="s">
        <v>6</v>
      </c>
      <c r="H31" s="109" t="s">
        <v>7</v>
      </c>
      <c r="I31" s="110"/>
      <c r="J31" s="111"/>
      <c r="K31" s="112" t="s">
        <v>8</v>
      </c>
      <c r="L31" s="96" t="s">
        <v>9</v>
      </c>
      <c r="M31" s="114" t="s">
        <v>10</v>
      </c>
      <c r="N31" s="96" t="s">
        <v>11</v>
      </c>
      <c r="O31" s="107" t="s">
        <v>28</v>
      </c>
    </row>
    <row r="32" spans="1:16" ht="28.5">
      <c r="A32" s="104"/>
      <c r="B32" s="104"/>
      <c r="C32" s="2" t="s">
        <v>13</v>
      </c>
      <c r="D32" s="3" t="s">
        <v>14</v>
      </c>
      <c r="E32" s="2" t="s">
        <v>15</v>
      </c>
      <c r="F32" s="2" t="s">
        <v>16</v>
      </c>
      <c r="G32" s="108"/>
      <c r="H32" s="2" t="s">
        <v>17</v>
      </c>
      <c r="I32" s="2" t="s">
        <v>0</v>
      </c>
      <c r="J32" s="2" t="s">
        <v>1</v>
      </c>
      <c r="K32" s="113"/>
      <c r="L32" s="97"/>
      <c r="M32" s="115"/>
      <c r="N32" s="97"/>
      <c r="O32" s="108"/>
    </row>
    <row r="33" spans="1:17">
      <c r="A33" s="116" t="s">
        <v>66</v>
      </c>
      <c r="B33" s="117"/>
      <c r="C33" s="11"/>
      <c r="D33" s="8"/>
      <c r="E33" s="19"/>
      <c r="F33" s="8"/>
      <c r="G33" s="20"/>
      <c r="H33" s="8"/>
      <c r="I33" s="21"/>
      <c r="J33" s="8"/>
      <c r="K33" s="8">
        <f t="shared" si="7"/>
        <v>0</v>
      </c>
      <c r="L33" s="7"/>
      <c r="M33" s="21"/>
      <c r="N33" s="8"/>
      <c r="O33" s="8"/>
    </row>
    <row r="34" spans="1:17">
      <c r="A34" s="4">
        <v>1</v>
      </c>
      <c r="B34" s="23" t="s">
        <v>67</v>
      </c>
      <c r="C34" s="11">
        <v>19</v>
      </c>
      <c r="D34" s="8">
        <f t="shared" si="0"/>
        <v>5814000</v>
      </c>
      <c r="E34" s="19">
        <v>8.17</v>
      </c>
      <c r="F34" s="8">
        <v>93</v>
      </c>
      <c r="G34" s="20">
        <f t="shared" si="3"/>
        <v>2</v>
      </c>
      <c r="H34" s="8">
        <v>0</v>
      </c>
      <c r="I34" s="21">
        <v>2</v>
      </c>
      <c r="J34" s="8">
        <v>0</v>
      </c>
      <c r="K34" s="8">
        <f t="shared" si="1"/>
        <v>8150000</v>
      </c>
      <c r="L34" s="7">
        <f t="shared" si="2"/>
        <v>-2336000</v>
      </c>
      <c r="M34" s="21"/>
      <c r="N34" s="8">
        <f t="shared" si="4"/>
        <v>3825000</v>
      </c>
      <c r="O34" s="8">
        <v>765000</v>
      </c>
    </row>
    <row r="35" spans="1:17">
      <c r="A35" s="4">
        <v>2</v>
      </c>
      <c r="B35" s="23" t="s">
        <v>68</v>
      </c>
      <c r="C35" s="11">
        <v>37</v>
      </c>
      <c r="D35" s="8">
        <f t="shared" si="0"/>
        <v>11322000</v>
      </c>
      <c r="E35" s="19">
        <v>7.58</v>
      </c>
      <c r="F35" s="8">
        <v>89</v>
      </c>
      <c r="G35" s="20">
        <f t="shared" si="3"/>
        <v>3</v>
      </c>
      <c r="H35" s="8">
        <v>0</v>
      </c>
      <c r="I35" s="21">
        <v>1</v>
      </c>
      <c r="J35" s="8">
        <v>2</v>
      </c>
      <c r="K35" s="8">
        <f t="shared" si="1"/>
        <v>11725000</v>
      </c>
      <c r="L35" s="7">
        <f t="shared" si="2"/>
        <v>-403000</v>
      </c>
      <c r="M35" s="21"/>
      <c r="N35" s="8">
        <f t="shared" si="4"/>
        <v>3825000</v>
      </c>
      <c r="O35" s="8">
        <v>765000</v>
      </c>
    </row>
    <row r="36" spans="1:17">
      <c r="A36" s="4">
        <v>3</v>
      </c>
      <c r="B36" s="23" t="s">
        <v>69</v>
      </c>
      <c r="C36" s="11">
        <v>26</v>
      </c>
      <c r="D36" s="8">
        <f t="shared" si="0"/>
        <v>7956000</v>
      </c>
      <c r="E36" s="19"/>
      <c r="F36" s="8"/>
      <c r="G36" s="20">
        <f t="shared" si="3"/>
        <v>0</v>
      </c>
      <c r="H36" s="8">
        <v>0</v>
      </c>
      <c r="I36" s="21">
        <v>0</v>
      </c>
      <c r="J36" s="8">
        <v>0</v>
      </c>
      <c r="K36" s="8">
        <f t="shared" si="1"/>
        <v>0</v>
      </c>
      <c r="L36" s="7">
        <f t="shared" si="2"/>
        <v>7956000</v>
      </c>
      <c r="M36" s="21"/>
      <c r="N36" s="8">
        <f t="shared" si="4"/>
        <v>3825000</v>
      </c>
      <c r="O36" s="8">
        <v>765000</v>
      </c>
      <c r="P36" t="s">
        <v>23</v>
      </c>
    </row>
    <row r="37" spans="1:17">
      <c r="A37" s="4">
        <v>4</v>
      </c>
      <c r="B37" s="23" t="s">
        <v>70</v>
      </c>
      <c r="C37" s="11">
        <v>19</v>
      </c>
      <c r="D37" s="8">
        <f t="shared" si="0"/>
        <v>4674000</v>
      </c>
      <c r="E37" s="19"/>
      <c r="F37" s="8"/>
      <c r="G37" s="20">
        <f t="shared" si="3"/>
        <v>0</v>
      </c>
      <c r="H37" s="8">
        <v>0</v>
      </c>
      <c r="I37" s="21">
        <v>0</v>
      </c>
      <c r="J37" s="8">
        <v>0</v>
      </c>
      <c r="K37" s="8">
        <f>(H37*715000+I37*665000+J37*615000)*5</f>
        <v>0</v>
      </c>
      <c r="L37" s="7">
        <f t="shared" si="2"/>
        <v>4674000</v>
      </c>
      <c r="M37" s="21"/>
      <c r="N37" s="8">
        <f t="shared" si="4"/>
        <v>3075000</v>
      </c>
      <c r="O37" s="8">
        <v>615000</v>
      </c>
      <c r="P37" t="s">
        <v>23</v>
      </c>
    </row>
    <row r="38" spans="1:17">
      <c r="A38" s="116" t="s">
        <v>71</v>
      </c>
      <c r="B38" s="117"/>
      <c r="C38" s="11"/>
      <c r="D38" s="8"/>
      <c r="E38" s="19"/>
      <c r="F38" s="8"/>
      <c r="G38" s="20"/>
      <c r="H38" s="8"/>
      <c r="I38" s="21"/>
      <c r="J38" s="8"/>
      <c r="K38" s="8">
        <f t="shared" si="7"/>
        <v>0</v>
      </c>
      <c r="L38" s="7"/>
      <c r="M38" s="21"/>
      <c r="N38" s="8"/>
      <c r="O38" s="8"/>
    </row>
    <row r="39" spans="1:17">
      <c r="A39" s="4">
        <v>1</v>
      </c>
      <c r="B39" s="23" t="s">
        <v>72</v>
      </c>
      <c r="C39" s="11">
        <v>6</v>
      </c>
      <c r="D39" s="8">
        <f t="shared" si="0"/>
        <v>1248000</v>
      </c>
      <c r="E39" s="19">
        <v>7.69</v>
      </c>
      <c r="F39" s="8">
        <v>84</v>
      </c>
      <c r="G39" s="20">
        <f t="shared" si="3"/>
        <v>1</v>
      </c>
      <c r="H39" s="8">
        <v>0</v>
      </c>
      <c r="I39" s="21">
        <v>0</v>
      </c>
      <c r="J39" s="8">
        <v>1</v>
      </c>
      <c r="K39" s="8">
        <f t="shared" si="7"/>
        <v>2600000</v>
      </c>
      <c r="L39" s="7">
        <f t="shared" si="2"/>
        <v>-1352000</v>
      </c>
      <c r="M39" s="21"/>
      <c r="N39" s="8">
        <f t="shared" si="4"/>
        <v>2600000</v>
      </c>
      <c r="O39" s="8">
        <v>520000</v>
      </c>
    </row>
    <row r="40" spans="1:17">
      <c r="A40" s="116" t="s">
        <v>73</v>
      </c>
      <c r="B40" s="117"/>
      <c r="C40" s="11"/>
      <c r="D40" s="8"/>
      <c r="E40" s="19"/>
      <c r="F40" s="8"/>
      <c r="G40" s="20"/>
      <c r="H40" s="8"/>
      <c r="I40" s="21"/>
      <c r="J40" s="8"/>
      <c r="K40" s="8">
        <f t="shared" si="7"/>
        <v>0</v>
      </c>
      <c r="L40" s="7"/>
      <c r="M40" s="21"/>
      <c r="N40" s="8"/>
      <c r="O40" s="8"/>
    </row>
    <row r="41" spans="1:17">
      <c r="A41" s="4">
        <v>1</v>
      </c>
      <c r="B41" s="23" t="s">
        <v>74</v>
      </c>
      <c r="C41" s="11">
        <v>34</v>
      </c>
      <c r="D41" s="8">
        <f t="shared" si="0"/>
        <v>7072000</v>
      </c>
      <c r="E41" s="25">
        <v>7.73</v>
      </c>
      <c r="F41" s="26" t="s">
        <v>75</v>
      </c>
      <c r="G41" s="20">
        <f t="shared" si="3"/>
        <v>3</v>
      </c>
      <c r="H41" s="8">
        <v>0</v>
      </c>
      <c r="I41" s="21">
        <v>2</v>
      </c>
      <c r="J41" s="8">
        <v>1</v>
      </c>
      <c r="K41" s="8">
        <f t="shared" si="7"/>
        <v>8300000</v>
      </c>
      <c r="L41" s="7">
        <f t="shared" si="2"/>
        <v>-1228000</v>
      </c>
      <c r="M41" s="21"/>
      <c r="N41" s="8">
        <f t="shared" si="4"/>
        <v>2600000</v>
      </c>
      <c r="O41" s="8">
        <v>520000</v>
      </c>
    </row>
    <row r="42" spans="1:17">
      <c r="A42" s="4">
        <v>2</v>
      </c>
      <c r="B42" s="23" t="s">
        <v>76</v>
      </c>
      <c r="C42" s="11">
        <v>29</v>
      </c>
      <c r="D42" s="8">
        <f t="shared" si="0"/>
        <v>6032000</v>
      </c>
      <c r="E42" s="19">
        <v>7.17</v>
      </c>
      <c r="F42" s="8">
        <v>92</v>
      </c>
      <c r="G42" s="20">
        <f t="shared" si="3"/>
        <v>2</v>
      </c>
      <c r="H42" s="8">
        <v>0</v>
      </c>
      <c r="I42" s="21">
        <v>1</v>
      </c>
      <c r="J42" s="8">
        <v>1</v>
      </c>
      <c r="K42" s="8">
        <f t="shared" si="7"/>
        <v>5450000</v>
      </c>
      <c r="L42" s="7">
        <f t="shared" si="2"/>
        <v>582000</v>
      </c>
      <c r="M42" s="21"/>
      <c r="N42" s="8">
        <f t="shared" si="4"/>
        <v>2600000</v>
      </c>
      <c r="O42" s="8">
        <v>520000</v>
      </c>
    </row>
    <row r="43" spans="1:17">
      <c r="A43" s="116" t="s">
        <v>77</v>
      </c>
      <c r="B43" s="117"/>
      <c r="C43" s="11"/>
      <c r="D43" s="8"/>
      <c r="E43" s="19"/>
      <c r="F43" s="8"/>
      <c r="G43" s="20"/>
      <c r="H43" s="8"/>
      <c r="I43" s="21"/>
      <c r="J43" s="8"/>
      <c r="K43" s="8">
        <f t="shared" si="7"/>
        <v>0</v>
      </c>
      <c r="L43" s="7"/>
      <c r="M43" s="21"/>
      <c r="N43" s="8"/>
      <c r="O43" s="8"/>
    </row>
    <row r="44" spans="1:17">
      <c r="A44" s="4">
        <v>1</v>
      </c>
      <c r="B44" s="23" t="s">
        <v>78</v>
      </c>
      <c r="C44" s="11">
        <v>97</v>
      </c>
      <c r="D44" s="8">
        <f t="shared" si="0"/>
        <v>20176000</v>
      </c>
      <c r="E44" s="25">
        <v>7.1</v>
      </c>
      <c r="F44" s="26" t="s">
        <v>41</v>
      </c>
      <c r="G44" s="20">
        <f t="shared" si="3"/>
        <v>2</v>
      </c>
      <c r="H44" s="8">
        <v>0</v>
      </c>
      <c r="I44" s="21">
        <v>0</v>
      </c>
      <c r="J44" s="8">
        <v>2</v>
      </c>
      <c r="K44" s="8">
        <f t="shared" si="7"/>
        <v>5200000</v>
      </c>
      <c r="L44" s="7">
        <f t="shared" si="2"/>
        <v>14976000</v>
      </c>
      <c r="M44" s="21"/>
      <c r="N44" s="8">
        <f t="shared" si="4"/>
        <v>2600000</v>
      </c>
      <c r="O44" s="8">
        <v>520000</v>
      </c>
      <c r="P44" s="9" t="s">
        <v>20</v>
      </c>
    </row>
    <row r="45" spans="1:17">
      <c r="A45" s="4">
        <v>3</v>
      </c>
      <c r="B45" s="23" t="s">
        <v>79</v>
      </c>
      <c r="C45" s="11">
        <v>52</v>
      </c>
      <c r="D45" s="8">
        <f t="shared" si="0"/>
        <v>10816000</v>
      </c>
      <c r="E45" s="19">
        <v>7.09</v>
      </c>
      <c r="F45" s="8">
        <v>90</v>
      </c>
      <c r="G45" s="20">
        <f t="shared" si="3"/>
        <v>2</v>
      </c>
      <c r="H45" s="8">
        <v>0</v>
      </c>
      <c r="I45" s="21">
        <v>0</v>
      </c>
      <c r="J45" s="8">
        <v>2</v>
      </c>
      <c r="K45" s="8">
        <f t="shared" si="7"/>
        <v>5200000</v>
      </c>
      <c r="L45" s="7">
        <f t="shared" si="2"/>
        <v>5616000</v>
      </c>
      <c r="M45" s="21"/>
      <c r="N45" s="8">
        <f t="shared" si="4"/>
        <v>2600000</v>
      </c>
      <c r="O45" s="8">
        <v>520000</v>
      </c>
      <c r="P45" s="9" t="s">
        <v>20</v>
      </c>
    </row>
    <row r="46" spans="1:17">
      <c r="A46" s="116" t="s">
        <v>80</v>
      </c>
      <c r="B46" s="117"/>
      <c r="C46" s="11"/>
      <c r="D46" s="8"/>
      <c r="E46" s="19"/>
      <c r="F46" s="8"/>
      <c r="G46" s="20"/>
      <c r="H46" s="8"/>
      <c r="I46" s="21"/>
      <c r="J46" s="8"/>
      <c r="K46" s="8"/>
      <c r="L46" s="7"/>
      <c r="M46" s="21"/>
      <c r="N46" s="8"/>
      <c r="O46" s="8"/>
    </row>
    <row r="47" spans="1:17">
      <c r="A47" s="4">
        <v>1</v>
      </c>
      <c r="B47" s="23" t="s">
        <v>81</v>
      </c>
      <c r="C47" s="11">
        <v>9</v>
      </c>
      <c r="D47" s="8">
        <f t="shared" si="0"/>
        <v>2214000</v>
      </c>
      <c r="E47" s="19"/>
      <c r="F47" s="8"/>
      <c r="G47" s="20">
        <f t="shared" si="3"/>
        <v>0</v>
      </c>
      <c r="H47" s="8">
        <v>0</v>
      </c>
      <c r="I47" s="21">
        <v>0</v>
      </c>
      <c r="J47" s="8">
        <v>0</v>
      </c>
      <c r="K47" s="8">
        <f t="shared" ref="K47" si="9">(H47*715000+I47*665000+J47*615000)*5</f>
        <v>0</v>
      </c>
      <c r="L47" s="7">
        <f t="shared" si="2"/>
        <v>2214000</v>
      </c>
      <c r="M47" s="21"/>
      <c r="N47" s="8">
        <f t="shared" si="4"/>
        <v>3075000</v>
      </c>
      <c r="O47" s="8">
        <v>615000</v>
      </c>
      <c r="P47" t="s">
        <v>23</v>
      </c>
    </row>
    <row r="48" spans="1:17">
      <c r="A48" s="4">
        <v>3</v>
      </c>
      <c r="B48" s="23" t="s">
        <v>82</v>
      </c>
      <c r="C48" s="11">
        <v>14</v>
      </c>
      <c r="D48" s="8">
        <f t="shared" si="0"/>
        <v>2996000</v>
      </c>
      <c r="E48" s="30">
        <v>8.14</v>
      </c>
      <c r="F48" s="30">
        <v>90</v>
      </c>
      <c r="G48" s="20">
        <f t="shared" si="3"/>
        <v>1</v>
      </c>
      <c r="H48" s="8">
        <v>0</v>
      </c>
      <c r="I48" s="21">
        <v>1</v>
      </c>
      <c r="J48" s="8">
        <v>0</v>
      </c>
      <c r="K48" s="8">
        <f>(H48*635000+I48*585000+J48*535000)*5</f>
        <v>2925000</v>
      </c>
      <c r="L48" s="7">
        <f t="shared" si="2"/>
        <v>71000</v>
      </c>
      <c r="M48" s="1"/>
      <c r="N48" s="8">
        <f t="shared" si="4"/>
        <v>2675000</v>
      </c>
      <c r="O48" s="8">
        <v>535000</v>
      </c>
      <c r="P48" s="22"/>
      <c r="Q48" s="22"/>
    </row>
    <row r="49" spans="1:16">
      <c r="A49" s="4">
        <v>5</v>
      </c>
      <c r="B49" s="23" t="s">
        <v>83</v>
      </c>
      <c r="C49" s="11">
        <v>4</v>
      </c>
      <c r="D49" s="8">
        <f t="shared" si="0"/>
        <v>856000</v>
      </c>
      <c r="E49" s="19">
        <v>8.5</v>
      </c>
      <c r="F49" s="8">
        <v>87</v>
      </c>
      <c r="G49" s="20">
        <f t="shared" si="3"/>
        <v>1</v>
      </c>
      <c r="H49" s="8">
        <v>0</v>
      </c>
      <c r="I49" s="21">
        <v>1</v>
      </c>
      <c r="J49" s="8">
        <v>0</v>
      </c>
      <c r="K49" s="8">
        <f t="shared" ref="K49:K55" si="10">(H49*635000+I49*585000+J49*535000)*5</f>
        <v>2925000</v>
      </c>
      <c r="L49" s="7">
        <f t="shared" si="2"/>
        <v>-2069000</v>
      </c>
      <c r="M49" s="21"/>
      <c r="N49" s="8">
        <f t="shared" si="4"/>
        <v>2675000</v>
      </c>
      <c r="O49" s="8">
        <v>535000</v>
      </c>
    </row>
    <row r="50" spans="1:16">
      <c r="A50" s="4">
        <v>6</v>
      </c>
      <c r="B50" s="23" t="s">
        <v>84</v>
      </c>
      <c r="C50" s="11">
        <v>5</v>
      </c>
      <c r="D50" s="8">
        <f t="shared" si="0"/>
        <v>1070000</v>
      </c>
      <c r="E50" s="19">
        <v>8.1</v>
      </c>
      <c r="F50" s="8">
        <v>81</v>
      </c>
      <c r="G50" s="20">
        <f t="shared" si="3"/>
        <v>1</v>
      </c>
      <c r="H50" s="8">
        <v>0</v>
      </c>
      <c r="I50" s="21">
        <v>1</v>
      </c>
      <c r="J50" s="8">
        <v>0</v>
      </c>
      <c r="K50" s="8">
        <f t="shared" si="10"/>
        <v>2925000</v>
      </c>
      <c r="L50" s="7">
        <f t="shared" si="2"/>
        <v>-1855000</v>
      </c>
      <c r="M50" s="21"/>
      <c r="N50" s="8">
        <f t="shared" si="4"/>
        <v>2675000</v>
      </c>
      <c r="O50" s="8">
        <v>535000</v>
      </c>
    </row>
    <row r="51" spans="1:16">
      <c r="A51" s="4">
        <v>7</v>
      </c>
      <c r="B51" s="23" t="s">
        <v>85</v>
      </c>
      <c r="C51" s="11">
        <v>21</v>
      </c>
      <c r="D51" s="8">
        <f t="shared" si="0"/>
        <v>4494000</v>
      </c>
      <c r="E51" s="31">
        <v>8.3000000000000007</v>
      </c>
      <c r="F51" s="31">
        <v>90</v>
      </c>
      <c r="G51" s="20">
        <f t="shared" si="3"/>
        <v>2</v>
      </c>
      <c r="H51" s="8">
        <v>0</v>
      </c>
      <c r="I51" s="21">
        <v>2</v>
      </c>
      <c r="J51" s="8">
        <v>0</v>
      </c>
      <c r="K51" s="8">
        <f t="shared" si="10"/>
        <v>5850000</v>
      </c>
      <c r="L51" s="7">
        <f t="shared" si="2"/>
        <v>-1356000</v>
      </c>
      <c r="M51" s="21"/>
      <c r="N51" s="8">
        <f t="shared" si="4"/>
        <v>2675000</v>
      </c>
      <c r="O51" s="8">
        <v>535000</v>
      </c>
    </row>
    <row r="52" spans="1:16">
      <c r="A52" s="4">
        <v>8</v>
      </c>
      <c r="B52" s="23" t="s">
        <v>86</v>
      </c>
      <c r="C52" s="11">
        <v>19</v>
      </c>
      <c r="D52" s="8">
        <f t="shared" si="0"/>
        <v>4066000</v>
      </c>
      <c r="E52" s="19">
        <v>8.44</v>
      </c>
      <c r="F52" s="8">
        <v>90</v>
      </c>
      <c r="G52" s="20">
        <f t="shared" si="3"/>
        <v>1</v>
      </c>
      <c r="H52" s="8">
        <v>0</v>
      </c>
      <c r="I52" s="21">
        <v>1</v>
      </c>
      <c r="J52" s="8">
        <v>0</v>
      </c>
      <c r="K52" s="8">
        <f t="shared" si="10"/>
        <v>2925000</v>
      </c>
      <c r="L52" s="7">
        <f t="shared" si="2"/>
        <v>1141000</v>
      </c>
      <c r="M52" s="21"/>
      <c r="N52" s="8">
        <f t="shared" si="4"/>
        <v>2675000</v>
      </c>
      <c r="O52" s="8">
        <v>535000</v>
      </c>
    </row>
    <row r="53" spans="1:16">
      <c r="A53" s="4">
        <v>9</v>
      </c>
      <c r="B53" s="23" t="s">
        <v>87</v>
      </c>
      <c r="C53" s="11">
        <v>33</v>
      </c>
      <c r="D53" s="8">
        <f t="shared" si="0"/>
        <v>7062000</v>
      </c>
      <c r="E53" s="19">
        <v>7.73</v>
      </c>
      <c r="F53" s="8">
        <v>80</v>
      </c>
      <c r="G53" s="20">
        <f t="shared" si="3"/>
        <v>3</v>
      </c>
      <c r="H53" s="8">
        <v>0</v>
      </c>
      <c r="I53" s="21">
        <v>0</v>
      </c>
      <c r="J53" s="8">
        <v>3</v>
      </c>
      <c r="K53" s="8">
        <f t="shared" si="10"/>
        <v>8025000</v>
      </c>
      <c r="L53" s="7">
        <f t="shared" si="2"/>
        <v>-963000</v>
      </c>
      <c r="M53" s="21"/>
      <c r="N53" s="8">
        <f t="shared" si="4"/>
        <v>2675000</v>
      </c>
      <c r="O53" s="8">
        <v>535000</v>
      </c>
    </row>
    <row r="54" spans="1:16">
      <c r="A54" s="4">
        <v>10</v>
      </c>
      <c r="B54" s="23" t="s">
        <v>88</v>
      </c>
      <c r="C54" s="11">
        <v>30</v>
      </c>
      <c r="D54" s="8">
        <f t="shared" si="0"/>
        <v>6420000</v>
      </c>
      <c r="E54" s="30">
        <v>9.44</v>
      </c>
      <c r="F54" s="30">
        <v>88</v>
      </c>
      <c r="G54" s="20">
        <f t="shared" si="3"/>
        <v>2</v>
      </c>
      <c r="H54" s="8">
        <v>1</v>
      </c>
      <c r="I54" s="21">
        <v>1</v>
      </c>
      <c r="J54" s="8">
        <v>0</v>
      </c>
      <c r="K54" s="8">
        <f t="shared" si="10"/>
        <v>6100000</v>
      </c>
      <c r="L54" s="7">
        <f t="shared" si="2"/>
        <v>320000</v>
      </c>
      <c r="M54" s="21"/>
      <c r="N54" s="8">
        <f t="shared" si="4"/>
        <v>2675000</v>
      </c>
      <c r="O54" s="8">
        <v>535000</v>
      </c>
    </row>
    <row r="55" spans="1:16">
      <c r="A55" s="4">
        <v>13</v>
      </c>
      <c r="B55" s="23" t="s">
        <v>89</v>
      </c>
      <c r="C55" s="11">
        <v>23</v>
      </c>
      <c r="D55" s="8">
        <f t="shared" si="0"/>
        <v>4922000</v>
      </c>
      <c r="E55" s="30">
        <v>8.6199999999999992</v>
      </c>
      <c r="F55" s="30">
        <v>83</v>
      </c>
      <c r="G55" s="20">
        <f t="shared" si="3"/>
        <v>2</v>
      </c>
      <c r="H55" s="8">
        <v>0</v>
      </c>
      <c r="I55" s="21">
        <v>2</v>
      </c>
      <c r="J55" s="8">
        <v>0</v>
      </c>
      <c r="K55" s="8">
        <f t="shared" si="10"/>
        <v>5850000</v>
      </c>
      <c r="L55" s="7">
        <f t="shared" si="2"/>
        <v>-928000</v>
      </c>
      <c r="M55" s="21"/>
      <c r="N55" s="8">
        <f t="shared" si="4"/>
        <v>2675000</v>
      </c>
      <c r="O55" s="8">
        <v>535000</v>
      </c>
    </row>
    <row r="56" spans="1:16" s="35" customFormat="1">
      <c r="A56" s="116" t="s">
        <v>90</v>
      </c>
      <c r="B56" s="117"/>
      <c r="C56" s="32"/>
      <c r="D56" s="8"/>
      <c r="E56" s="33"/>
      <c r="F56" s="34"/>
      <c r="G56" s="20">
        <f t="shared" si="3"/>
        <v>0</v>
      </c>
      <c r="H56" s="34"/>
      <c r="I56" s="20"/>
      <c r="J56" s="34"/>
      <c r="K56" s="8"/>
      <c r="L56" s="7"/>
      <c r="M56" s="20"/>
      <c r="N56" s="8"/>
      <c r="O56" s="8"/>
    </row>
    <row r="57" spans="1:16">
      <c r="A57" s="17">
        <v>1</v>
      </c>
      <c r="B57" s="18" t="s">
        <v>91</v>
      </c>
      <c r="C57" s="11">
        <v>22</v>
      </c>
      <c r="D57" s="8">
        <f t="shared" si="0"/>
        <v>5676000</v>
      </c>
      <c r="E57" s="19">
        <v>8.0299999999999994</v>
      </c>
      <c r="F57" s="8">
        <v>90</v>
      </c>
      <c r="G57" s="20">
        <f t="shared" si="3"/>
        <v>3</v>
      </c>
      <c r="H57" s="8">
        <v>0</v>
      </c>
      <c r="I57" s="36">
        <v>3</v>
      </c>
      <c r="J57" s="8">
        <v>0</v>
      </c>
      <c r="K57" s="8">
        <f t="shared" ref="K57:K59" si="11">(H57*745000+I57*695000+J57*645000)*5</f>
        <v>10425000</v>
      </c>
      <c r="L57" s="7">
        <f t="shared" si="2"/>
        <v>-4749000</v>
      </c>
      <c r="M57" s="21"/>
      <c r="N57" s="8">
        <f t="shared" si="4"/>
        <v>3225000</v>
      </c>
      <c r="O57" s="8">
        <v>645000</v>
      </c>
    </row>
    <row r="58" spans="1:16">
      <c r="A58" s="17">
        <v>2</v>
      </c>
      <c r="B58" s="18" t="s">
        <v>92</v>
      </c>
      <c r="C58" s="11">
        <v>31</v>
      </c>
      <c r="D58" s="8">
        <f t="shared" si="0"/>
        <v>7998000</v>
      </c>
      <c r="E58" s="19">
        <v>8.01</v>
      </c>
      <c r="F58" s="13">
        <v>82</v>
      </c>
      <c r="G58" s="20">
        <f t="shared" si="3"/>
        <v>2</v>
      </c>
      <c r="H58" s="13">
        <v>0</v>
      </c>
      <c r="I58" s="21">
        <v>2</v>
      </c>
      <c r="J58" s="13">
        <v>0</v>
      </c>
      <c r="K58" s="8">
        <f t="shared" si="11"/>
        <v>6950000</v>
      </c>
      <c r="L58" s="7">
        <f t="shared" si="2"/>
        <v>1048000</v>
      </c>
      <c r="M58" s="21"/>
      <c r="N58" s="8">
        <f t="shared" si="4"/>
        <v>3225000</v>
      </c>
      <c r="O58" s="8">
        <v>645000</v>
      </c>
    </row>
    <row r="59" spans="1:16">
      <c r="A59" s="17">
        <v>3</v>
      </c>
      <c r="B59" s="18" t="s">
        <v>93</v>
      </c>
      <c r="C59" s="11">
        <v>17</v>
      </c>
      <c r="D59" s="8">
        <f t="shared" si="0"/>
        <v>4386000</v>
      </c>
      <c r="E59" s="19"/>
      <c r="F59" s="13"/>
      <c r="G59" s="20">
        <f t="shared" si="3"/>
        <v>0</v>
      </c>
      <c r="H59" s="13">
        <v>0</v>
      </c>
      <c r="I59" s="21">
        <v>0</v>
      </c>
      <c r="J59" s="13">
        <v>0</v>
      </c>
      <c r="K59" s="8">
        <f t="shared" si="11"/>
        <v>0</v>
      </c>
      <c r="L59" s="7">
        <f t="shared" si="2"/>
        <v>4386000</v>
      </c>
      <c r="M59" s="21"/>
      <c r="N59" s="8">
        <f t="shared" si="4"/>
        <v>3225000</v>
      </c>
      <c r="O59" s="8">
        <v>645000</v>
      </c>
      <c r="P59" t="s">
        <v>23</v>
      </c>
    </row>
    <row r="60" spans="1:16" s="35" customFormat="1">
      <c r="A60" s="116" t="s">
        <v>94</v>
      </c>
      <c r="B60" s="117"/>
      <c r="C60" s="32"/>
      <c r="D60" s="8"/>
      <c r="E60" s="33"/>
      <c r="F60" s="34"/>
      <c r="G60" s="20"/>
      <c r="H60" s="34"/>
      <c r="I60" s="20"/>
      <c r="J60" s="34"/>
      <c r="K60" s="8"/>
      <c r="L60" s="7"/>
      <c r="M60" s="20"/>
      <c r="N60" s="8"/>
      <c r="O60" s="8"/>
    </row>
    <row r="61" spans="1:16">
      <c r="A61" s="17">
        <v>1</v>
      </c>
      <c r="B61" s="18" t="s">
        <v>95</v>
      </c>
      <c r="C61" s="11">
        <v>12</v>
      </c>
      <c r="D61" s="8">
        <f t="shared" si="0"/>
        <v>3096000</v>
      </c>
      <c r="E61" s="19">
        <v>9.35</v>
      </c>
      <c r="F61" s="8">
        <v>94</v>
      </c>
      <c r="G61" s="20">
        <f t="shared" si="3"/>
        <v>1</v>
      </c>
      <c r="H61" s="8">
        <v>1</v>
      </c>
      <c r="I61" s="21">
        <v>0</v>
      </c>
      <c r="J61" s="8">
        <v>0</v>
      </c>
      <c r="K61" s="8">
        <f t="shared" ref="K61:K63" si="12">(H61*745000+I61*695000+J61*645000)*5</f>
        <v>3725000</v>
      </c>
      <c r="L61" s="7">
        <f t="shared" si="2"/>
        <v>-629000</v>
      </c>
      <c r="M61" s="21"/>
      <c r="N61" s="8">
        <f t="shared" si="4"/>
        <v>3225000</v>
      </c>
      <c r="O61" s="8">
        <v>645000</v>
      </c>
    </row>
    <row r="62" spans="1:16">
      <c r="A62" s="17">
        <v>2</v>
      </c>
      <c r="B62" s="18" t="s">
        <v>96</v>
      </c>
      <c r="C62" s="11">
        <v>6</v>
      </c>
      <c r="D62" s="8">
        <f t="shared" si="0"/>
        <v>1548000</v>
      </c>
      <c r="E62" s="19">
        <v>8.2799999999999994</v>
      </c>
      <c r="F62" s="13">
        <v>85</v>
      </c>
      <c r="G62" s="20">
        <f t="shared" si="3"/>
        <v>1</v>
      </c>
      <c r="H62" s="13">
        <v>0</v>
      </c>
      <c r="I62" s="21">
        <v>1</v>
      </c>
      <c r="J62" s="13">
        <v>0</v>
      </c>
      <c r="K62" s="8">
        <f t="shared" si="12"/>
        <v>3475000</v>
      </c>
      <c r="L62" s="7">
        <f t="shared" si="2"/>
        <v>-1927000</v>
      </c>
      <c r="M62" s="21"/>
      <c r="N62" s="8">
        <f t="shared" si="4"/>
        <v>3225000</v>
      </c>
      <c r="O62" s="8">
        <v>645000</v>
      </c>
    </row>
    <row r="63" spans="1:16">
      <c r="A63" s="17">
        <v>3</v>
      </c>
      <c r="B63" s="18" t="s">
        <v>97</v>
      </c>
      <c r="C63" s="11">
        <v>2</v>
      </c>
      <c r="D63" s="8">
        <f t="shared" si="0"/>
        <v>516000</v>
      </c>
      <c r="E63" s="19"/>
      <c r="F63" s="13"/>
      <c r="G63" s="20">
        <f t="shared" si="3"/>
        <v>0</v>
      </c>
      <c r="H63" s="13">
        <v>0</v>
      </c>
      <c r="I63" s="21">
        <v>0</v>
      </c>
      <c r="J63" s="13">
        <v>0</v>
      </c>
      <c r="K63" s="8">
        <f t="shared" si="12"/>
        <v>0</v>
      </c>
      <c r="L63" s="7">
        <f t="shared" si="2"/>
        <v>516000</v>
      </c>
      <c r="M63" s="21"/>
      <c r="N63" s="8">
        <f t="shared" si="4"/>
        <v>3225000</v>
      </c>
      <c r="O63" s="8">
        <v>645000</v>
      </c>
    </row>
    <row r="64" spans="1:16" s="35" customFormat="1">
      <c r="A64" s="37"/>
      <c r="B64" s="38" t="s">
        <v>98</v>
      </c>
      <c r="C64" s="32">
        <f>SUM(C4:C63)</f>
        <v>2436</v>
      </c>
      <c r="D64" s="34">
        <f>SUM(D4:D63)</f>
        <v>640880000</v>
      </c>
      <c r="E64" s="34"/>
      <c r="F64" s="34"/>
      <c r="G64" s="34">
        <f t="shared" ref="G64:L64" si="13">SUM(G4:G63)</f>
        <v>159</v>
      </c>
      <c r="H64" s="34">
        <f t="shared" si="13"/>
        <v>5</v>
      </c>
      <c r="I64" s="34">
        <f t="shared" si="13"/>
        <v>60</v>
      </c>
      <c r="J64" s="34">
        <f t="shared" si="13"/>
        <v>94</v>
      </c>
      <c r="K64" s="34">
        <f t="shared" si="13"/>
        <v>547450000</v>
      </c>
      <c r="L64" s="39">
        <f t="shared" si="13"/>
        <v>93430000</v>
      </c>
      <c r="M64" s="34"/>
      <c r="N64" s="34"/>
      <c r="O64" s="20"/>
    </row>
    <row r="65" spans="2:8">
      <c r="B65" s="41"/>
      <c r="C65" s="42"/>
      <c r="D65" s="43"/>
      <c r="E65" s="43"/>
      <c r="F65" s="44"/>
      <c r="G65" s="45"/>
      <c r="H65" s="46"/>
    </row>
    <row r="66" spans="2:8">
      <c r="B66" s="41"/>
      <c r="C66" s="42"/>
      <c r="D66" s="49"/>
      <c r="E66" s="49"/>
      <c r="F66" s="50"/>
      <c r="G66" s="45"/>
      <c r="H66" s="46"/>
    </row>
    <row r="67" spans="2:8">
      <c r="B67" s="41"/>
      <c r="C67" s="42"/>
      <c r="D67" s="43"/>
      <c r="E67" s="43"/>
      <c r="F67" s="44"/>
      <c r="G67" s="45"/>
      <c r="H67" s="46"/>
    </row>
    <row r="68" spans="2:8">
      <c r="B68" s="41"/>
      <c r="C68" s="42"/>
      <c r="D68" s="43"/>
      <c r="E68" s="43"/>
      <c r="F68" s="44"/>
      <c r="G68" s="45"/>
      <c r="H68" s="46"/>
    </row>
    <row r="69" spans="2:8">
      <c r="B69" s="41"/>
      <c r="C69" s="42"/>
      <c r="D69" s="43"/>
      <c r="E69" s="43"/>
      <c r="F69" s="44"/>
      <c r="G69" s="45"/>
      <c r="H69" s="46"/>
    </row>
    <row r="70" spans="2:8">
      <c r="B70" s="41"/>
      <c r="C70" s="42"/>
      <c r="D70" s="43"/>
      <c r="E70" s="43"/>
      <c r="F70" s="44"/>
      <c r="G70" s="45"/>
      <c r="H70" s="46"/>
    </row>
    <row r="71" spans="2:8">
      <c r="B71" s="51"/>
      <c r="C71" s="42"/>
      <c r="D71" s="52"/>
      <c r="E71" s="52"/>
      <c r="F71" s="53"/>
      <c r="G71" s="45"/>
      <c r="H71" s="46"/>
    </row>
    <row r="72" spans="2:8">
      <c r="B72" s="51"/>
      <c r="C72" s="42"/>
      <c r="D72" s="52"/>
      <c r="E72" s="52"/>
      <c r="F72" s="54"/>
      <c r="G72" s="45"/>
      <c r="H72" s="55"/>
    </row>
    <row r="73" spans="2:8">
      <c r="B73" s="56"/>
      <c r="C73" s="43"/>
      <c r="D73" s="43"/>
      <c r="E73" s="43"/>
      <c r="F73" s="44"/>
      <c r="G73" s="45"/>
      <c r="H73" s="55"/>
    </row>
    <row r="74" spans="2:8">
      <c r="B74" s="56"/>
      <c r="C74" s="43"/>
      <c r="D74" s="43"/>
      <c r="E74" s="43"/>
      <c r="F74" s="44"/>
      <c r="G74" s="45"/>
      <c r="H74" s="55"/>
    </row>
    <row r="75" spans="2:8">
      <c r="B75" s="56"/>
      <c r="C75" s="49"/>
      <c r="D75" s="43"/>
      <c r="E75" s="43"/>
      <c r="F75" s="44"/>
      <c r="G75" s="45"/>
      <c r="H75" s="46"/>
    </row>
    <row r="76" spans="2:8">
      <c r="B76" s="56"/>
      <c r="C76" s="43"/>
      <c r="D76" s="43"/>
      <c r="E76" s="43"/>
      <c r="F76" s="44"/>
      <c r="G76" s="45"/>
      <c r="H76" s="46"/>
    </row>
    <row r="77" spans="2:8">
      <c r="B77" s="56"/>
      <c r="C77" s="43"/>
      <c r="D77" s="43"/>
      <c r="E77" s="43"/>
      <c r="F77" s="44"/>
      <c r="G77" s="45"/>
      <c r="H77" s="46"/>
    </row>
    <row r="78" spans="2:8">
      <c r="B78" s="56"/>
      <c r="C78" s="43"/>
      <c r="D78" s="43"/>
      <c r="E78" s="43"/>
      <c r="F78" s="44"/>
      <c r="G78" s="45"/>
      <c r="H78" s="46"/>
    </row>
    <row r="79" spans="2:8">
      <c r="B79" s="56"/>
      <c r="C79" s="43"/>
      <c r="D79" s="43"/>
      <c r="E79" s="43"/>
      <c r="F79" s="44"/>
      <c r="G79" s="45"/>
      <c r="H79" s="46"/>
    </row>
    <row r="80" spans="2:8">
      <c r="B80" s="56"/>
      <c r="C80" s="43"/>
      <c r="D80" s="43"/>
      <c r="E80" s="43"/>
      <c r="F80" s="44"/>
      <c r="G80" s="45"/>
      <c r="H80" s="46"/>
    </row>
    <row r="81" spans="2:8">
      <c r="B81" s="57"/>
      <c r="C81" s="43"/>
      <c r="D81" s="43"/>
      <c r="E81" s="43"/>
      <c r="F81" s="44"/>
      <c r="G81" s="45"/>
      <c r="H81" s="46"/>
    </row>
    <row r="82" spans="2:8">
      <c r="B82" s="57"/>
      <c r="C82" s="43"/>
      <c r="D82" s="43"/>
      <c r="E82" s="43"/>
      <c r="F82" s="44"/>
      <c r="G82" s="45"/>
      <c r="H82" s="46"/>
    </row>
    <row r="83" spans="2:8">
      <c r="B83" s="57"/>
      <c r="C83" s="43"/>
      <c r="D83" s="43"/>
      <c r="E83" s="43"/>
      <c r="F83" s="44"/>
      <c r="G83" s="45"/>
      <c r="H83" s="46"/>
    </row>
    <row r="84" spans="2:8">
      <c r="B84" s="57"/>
      <c r="C84" s="49"/>
      <c r="D84" s="49"/>
      <c r="E84" s="49"/>
      <c r="F84" s="50"/>
      <c r="G84" s="58"/>
      <c r="H84" s="59"/>
    </row>
    <row r="85" spans="2:8">
      <c r="B85" s="57"/>
      <c r="C85" s="49"/>
      <c r="D85" s="49"/>
      <c r="E85" s="49"/>
      <c r="F85" s="49"/>
      <c r="G85" s="58"/>
      <c r="H85" s="59"/>
    </row>
    <row r="86" spans="2:8">
      <c r="B86" s="57"/>
      <c r="C86" s="49"/>
      <c r="D86" s="49"/>
      <c r="E86" s="49"/>
      <c r="F86" s="50"/>
      <c r="G86" s="58"/>
      <c r="H86" s="59"/>
    </row>
    <row r="87" spans="2:8">
      <c r="B87" s="57"/>
      <c r="C87" s="49"/>
      <c r="D87" s="49"/>
      <c r="E87" s="49"/>
      <c r="F87" s="49"/>
      <c r="G87" s="58"/>
      <c r="H87" s="59"/>
    </row>
    <row r="88" spans="2:8">
      <c r="B88" s="57"/>
      <c r="C88" s="49"/>
      <c r="D88" s="49"/>
      <c r="E88" s="49"/>
      <c r="F88" s="49"/>
      <c r="G88" s="58"/>
      <c r="H88" s="59"/>
    </row>
    <row r="89" spans="2:8">
      <c r="B89" s="57"/>
      <c r="C89" s="49"/>
      <c r="D89" s="49"/>
      <c r="E89" s="49"/>
      <c r="F89" s="49"/>
      <c r="G89" s="58"/>
      <c r="H89" s="59"/>
    </row>
    <row r="90" spans="2:8">
      <c r="B90" s="57"/>
      <c r="C90" s="49"/>
      <c r="D90" s="49"/>
      <c r="E90" s="49"/>
      <c r="F90" s="49"/>
      <c r="G90" s="58"/>
      <c r="H90" s="59"/>
    </row>
    <row r="91" spans="2:8">
      <c r="B91" s="57"/>
      <c r="C91" s="49"/>
      <c r="D91" s="49"/>
      <c r="E91" s="49"/>
      <c r="F91" s="49"/>
      <c r="G91" s="58"/>
      <c r="H91" s="59"/>
    </row>
    <row r="92" spans="2:8">
      <c r="B92" s="57"/>
      <c r="C92" s="49"/>
      <c r="D92" s="49"/>
      <c r="E92" s="49"/>
      <c r="F92" s="50"/>
      <c r="G92" s="58"/>
      <c r="H92" s="59"/>
    </row>
    <row r="93" spans="2:8">
      <c r="B93" s="57"/>
      <c r="C93" s="49"/>
      <c r="D93" s="49"/>
      <c r="E93" s="49"/>
      <c r="F93" s="49"/>
      <c r="G93" s="58"/>
      <c r="H93" s="59"/>
    </row>
    <row r="94" spans="2:8">
      <c r="B94" s="57"/>
      <c r="C94" s="49"/>
      <c r="D94" s="49"/>
      <c r="E94" s="49"/>
      <c r="F94" s="49"/>
      <c r="G94" s="58"/>
      <c r="H94" s="59"/>
    </row>
    <row r="95" spans="2:8">
      <c r="B95" s="57"/>
      <c r="C95" s="49"/>
      <c r="D95" s="60"/>
      <c r="E95" s="60"/>
      <c r="F95" s="60"/>
      <c r="G95" s="61"/>
      <c r="H95" s="62"/>
    </row>
    <row r="96" spans="2:8">
      <c r="B96" s="57"/>
      <c r="C96" s="49"/>
      <c r="D96" s="49"/>
      <c r="E96" s="49"/>
      <c r="F96" s="49"/>
      <c r="G96" s="58"/>
      <c r="H96" s="59"/>
    </row>
    <row r="97" spans="1:15">
      <c r="B97" s="57"/>
      <c r="C97" s="49"/>
      <c r="D97" s="49"/>
      <c r="E97" s="49"/>
      <c r="F97" s="49"/>
      <c r="G97" s="58"/>
      <c r="H97" s="59"/>
    </row>
    <row r="98" spans="1:15">
      <c r="B98" s="57"/>
      <c r="C98" s="49"/>
      <c r="D98" s="49"/>
      <c r="E98" s="49"/>
      <c r="F98" s="49"/>
      <c r="G98" s="58"/>
      <c r="H98" s="59"/>
    </row>
    <row r="99" spans="1:15" s="70" customFormat="1">
      <c r="A99" s="63"/>
      <c r="B99" s="64"/>
      <c r="C99" s="65"/>
      <c r="D99" s="65"/>
      <c r="E99" s="65"/>
      <c r="F99" s="66"/>
      <c r="G99" s="67"/>
      <c r="H99" s="55"/>
      <c r="I99" s="68"/>
      <c r="J99" s="68"/>
      <c r="K99" s="68"/>
      <c r="L99" s="69"/>
      <c r="M99" s="68"/>
      <c r="N99" s="68"/>
      <c r="O99" s="68"/>
    </row>
    <row r="100" spans="1:15">
      <c r="B100" s="41"/>
      <c r="C100" s="42"/>
      <c r="D100" s="43"/>
      <c r="E100" s="43"/>
      <c r="F100" s="44"/>
      <c r="G100" s="45"/>
      <c r="H100" s="46"/>
    </row>
    <row r="101" spans="1:15">
      <c r="B101" s="41"/>
      <c r="C101" s="42"/>
      <c r="D101" s="43"/>
      <c r="E101" s="43"/>
      <c r="F101" s="44"/>
      <c r="G101" s="45"/>
      <c r="H101" s="46"/>
    </row>
    <row r="102" spans="1:15">
      <c r="B102" s="51"/>
      <c r="C102" s="49"/>
      <c r="D102" s="49"/>
      <c r="E102" s="49"/>
      <c r="F102" s="50"/>
      <c r="G102" s="45"/>
      <c r="H102" s="46"/>
    </row>
    <row r="103" spans="1:15">
      <c r="B103" s="51"/>
      <c r="C103" s="49"/>
      <c r="D103" s="49"/>
      <c r="E103" s="49"/>
      <c r="F103" s="50"/>
      <c r="G103" s="45"/>
      <c r="H103" s="46"/>
    </row>
    <row r="104" spans="1:15">
      <c r="B104" s="57"/>
      <c r="C104" s="49"/>
      <c r="D104" s="49"/>
      <c r="E104" s="49"/>
      <c r="F104" s="50"/>
      <c r="G104" s="58"/>
      <c r="H104" s="59"/>
    </row>
    <row r="105" spans="1:15">
      <c r="B105" s="57"/>
      <c r="C105" s="49"/>
      <c r="D105" s="49"/>
      <c r="E105" s="49"/>
      <c r="F105" s="49"/>
      <c r="G105" s="58"/>
      <c r="H105" s="59"/>
    </row>
    <row r="106" spans="1:15">
      <c r="B106" s="57"/>
      <c r="C106" s="49"/>
      <c r="D106" s="49"/>
      <c r="E106" s="49"/>
      <c r="F106" s="50"/>
      <c r="G106" s="58"/>
      <c r="H106" s="59"/>
    </row>
    <row r="107" spans="1:15">
      <c r="B107" s="57"/>
      <c r="C107" s="49"/>
      <c r="D107" s="49"/>
      <c r="E107" s="49"/>
      <c r="F107" s="49"/>
      <c r="G107" s="58"/>
      <c r="H107" s="59"/>
    </row>
    <row r="108" spans="1:15">
      <c r="B108" s="57"/>
      <c r="C108" s="49"/>
      <c r="D108" s="49"/>
      <c r="E108" s="49"/>
      <c r="F108" s="49"/>
      <c r="G108" s="58"/>
      <c r="H108" s="59"/>
    </row>
    <row r="109" spans="1:15">
      <c r="B109" s="57"/>
      <c r="C109" s="49"/>
      <c r="D109" s="49"/>
      <c r="E109" s="49"/>
      <c r="F109" s="49"/>
      <c r="G109" s="58"/>
      <c r="H109" s="59"/>
    </row>
    <row r="110" spans="1:15">
      <c r="B110" s="57"/>
      <c r="C110" s="49"/>
      <c r="D110" s="49"/>
      <c r="E110" s="49"/>
      <c r="F110" s="49"/>
      <c r="G110" s="58"/>
      <c r="H110" s="59"/>
    </row>
    <row r="111" spans="1:15">
      <c r="B111" s="57"/>
      <c r="C111" s="49"/>
      <c r="D111" s="49"/>
      <c r="E111" s="49"/>
      <c r="F111" s="49"/>
      <c r="G111" s="58"/>
      <c r="H111" s="59"/>
    </row>
    <row r="112" spans="1:15">
      <c r="B112" s="57"/>
      <c r="C112" s="49"/>
      <c r="D112" s="49"/>
      <c r="E112" s="49"/>
      <c r="F112" s="50"/>
      <c r="G112" s="58"/>
      <c r="H112" s="59"/>
    </row>
    <row r="113" spans="2:8">
      <c r="B113" s="57"/>
      <c r="C113" s="49"/>
      <c r="D113" s="49"/>
      <c r="E113" s="49"/>
      <c r="F113" s="49"/>
      <c r="G113" s="58"/>
      <c r="H113" s="59"/>
    </row>
    <row r="114" spans="2:8">
      <c r="B114" s="57"/>
      <c r="C114" s="49"/>
      <c r="D114" s="49"/>
      <c r="E114" s="49"/>
      <c r="F114" s="49"/>
      <c r="G114" s="58"/>
      <c r="H114" s="59"/>
    </row>
    <row r="115" spans="2:8">
      <c r="B115" s="57"/>
      <c r="C115" s="49"/>
      <c r="D115" s="60"/>
      <c r="E115" s="60"/>
      <c r="F115" s="60"/>
      <c r="G115" s="61"/>
      <c r="H115" s="62"/>
    </row>
    <row r="116" spans="2:8">
      <c r="B116" s="57"/>
      <c r="C116" s="49"/>
      <c r="D116" s="49"/>
      <c r="E116" s="49"/>
      <c r="F116" s="49"/>
      <c r="G116" s="58"/>
      <c r="H116" s="59"/>
    </row>
    <row r="117" spans="2:8">
      <c r="B117" s="57"/>
      <c r="C117" s="49"/>
      <c r="D117" s="49"/>
      <c r="E117" s="49"/>
      <c r="F117" s="49"/>
      <c r="G117" s="58"/>
      <c r="H117" s="59"/>
    </row>
    <row r="118" spans="2:8">
      <c r="B118" s="57"/>
      <c r="C118" s="49"/>
      <c r="D118" s="49"/>
      <c r="E118" s="49"/>
      <c r="F118" s="49"/>
      <c r="G118" s="58"/>
      <c r="H118" s="59"/>
    </row>
    <row r="119" spans="2:8">
      <c r="B119" s="57"/>
      <c r="C119" s="49"/>
      <c r="D119" s="49"/>
      <c r="E119" s="49"/>
      <c r="F119" s="50"/>
      <c r="G119" s="45"/>
      <c r="H119" s="46"/>
    </row>
    <row r="120" spans="2:8">
      <c r="B120" s="57"/>
      <c r="C120" s="49"/>
      <c r="D120" s="49"/>
      <c r="E120" s="49"/>
      <c r="F120" s="50"/>
      <c r="G120" s="45"/>
      <c r="H120" s="46"/>
    </row>
    <row r="121" spans="2:8">
      <c r="B121" s="57"/>
      <c r="C121" s="49"/>
      <c r="D121" s="49"/>
      <c r="E121" s="49"/>
      <c r="F121" s="50"/>
      <c r="G121" s="45"/>
      <c r="H121" s="46"/>
    </row>
    <row r="122" spans="2:8">
      <c r="B122" s="57"/>
      <c r="C122" s="49"/>
      <c r="D122" s="49"/>
      <c r="E122" s="49"/>
      <c r="F122" s="50"/>
      <c r="G122" s="45"/>
      <c r="H122" s="46"/>
    </row>
    <row r="123" spans="2:8">
      <c r="B123" s="57"/>
      <c r="C123" s="49"/>
      <c r="D123" s="49"/>
      <c r="E123" s="49"/>
      <c r="F123" s="50"/>
      <c r="G123" s="45"/>
      <c r="H123" s="46"/>
    </row>
    <row r="124" spans="2:8">
      <c r="B124" s="57"/>
      <c r="C124" s="49"/>
      <c r="D124" s="49"/>
      <c r="E124" s="49"/>
      <c r="F124" s="50"/>
      <c r="G124" s="45"/>
      <c r="H124" s="46"/>
    </row>
    <row r="125" spans="2:8">
      <c r="B125" s="41"/>
      <c r="C125" s="42"/>
      <c r="D125" s="43"/>
      <c r="E125" s="43"/>
      <c r="F125" s="44"/>
      <c r="G125" s="45"/>
      <c r="H125" s="46"/>
    </row>
    <row r="126" spans="2:8">
      <c r="B126" s="41"/>
      <c r="C126" s="42"/>
      <c r="D126" s="43"/>
      <c r="E126" s="43"/>
      <c r="F126" s="44"/>
      <c r="G126" s="45"/>
      <c r="H126" s="46"/>
    </row>
    <row r="127" spans="2:8">
      <c r="B127" s="41"/>
      <c r="C127" s="42"/>
      <c r="D127" s="49"/>
      <c r="E127" s="49"/>
      <c r="F127" s="50"/>
      <c r="G127" s="45"/>
      <c r="H127" s="46"/>
    </row>
    <row r="128" spans="2:8">
      <c r="B128" s="41"/>
      <c r="C128" s="42"/>
      <c r="D128" s="43"/>
      <c r="E128" s="43"/>
      <c r="F128" s="44"/>
      <c r="G128" s="45"/>
      <c r="H128" s="46"/>
    </row>
    <row r="129" spans="2:8">
      <c r="B129" s="56"/>
      <c r="C129" s="43"/>
      <c r="D129" s="43"/>
      <c r="E129" s="43"/>
      <c r="F129" s="44"/>
      <c r="G129" s="45"/>
      <c r="H129" s="46"/>
    </row>
    <row r="130" spans="2:8">
      <c r="B130" s="56"/>
      <c r="C130" s="43"/>
      <c r="D130" s="43"/>
      <c r="E130" s="43"/>
      <c r="F130" s="44"/>
      <c r="G130" s="45"/>
      <c r="H130" s="46"/>
    </row>
    <row r="131" spans="2:8">
      <c r="B131" s="56"/>
      <c r="C131" s="43"/>
      <c r="D131" s="43"/>
      <c r="E131" s="43"/>
      <c r="F131" s="44"/>
      <c r="G131" s="45"/>
      <c r="H131" s="46"/>
    </row>
    <row r="132" spans="2:8">
      <c r="B132" s="56"/>
      <c r="C132" s="43"/>
      <c r="D132" s="43"/>
      <c r="E132" s="43"/>
      <c r="F132" s="44"/>
      <c r="G132" s="45"/>
      <c r="H132" s="46"/>
    </row>
    <row r="133" spans="2:8">
      <c r="B133" s="57"/>
      <c r="C133" s="49"/>
      <c r="D133" s="49"/>
      <c r="E133" s="49"/>
      <c r="F133" s="49"/>
      <c r="G133" s="58"/>
      <c r="H133" s="59"/>
    </row>
    <row r="134" spans="2:8">
      <c r="B134" s="57"/>
      <c r="C134" s="49"/>
      <c r="D134" s="49"/>
      <c r="E134" s="49"/>
      <c r="F134" s="49"/>
      <c r="G134" s="58"/>
      <c r="H134" s="59"/>
    </row>
    <row r="135" spans="2:8">
      <c r="B135" s="57"/>
      <c r="C135" s="49"/>
      <c r="D135" s="49"/>
      <c r="E135" s="49"/>
      <c r="F135" s="50"/>
      <c r="G135" s="58"/>
      <c r="H135" s="59"/>
    </row>
    <row r="136" spans="2:8">
      <c r="B136" s="41"/>
      <c r="C136" s="42"/>
      <c r="D136" s="43"/>
      <c r="E136" s="43"/>
      <c r="F136" s="44"/>
      <c r="G136" s="45"/>
      <c r="H136" s="46"/>
    </row>
    <row r="137" spans="2:8">
      <c r="B137" s="41"/>
      <c r="C137" s="42"/>
      <c r="D137" s="43"/>
      <c r="E137" s="43"/>
      <c r="F137" s="44"/>
      <c r="G137" s="45"/>
      <c r="H137" s="46"/>
    </row>
    <row r="138" spans="2:8">
      <c r="B138" s="41"/>
      <c r="C138" s="42"/>
      <c r="D138" s="43"/>
      <c r="E138" s="43"/>
      <c r="F138" s="44"/>
      <c r="G138" s="45"/>
      <c r="H138" s="46"/>
    </row>
    <row r="139" spans="2:8">
      <c r="B139" s="41"/>
      <c r="C139" s="42"/>
      <c r="D139" s="42"/>
      <c r="E139" s="42"/>
      <c r="F139" s="71"/>
      <c r="G139" s="45"/>
      <c r="H139" s="46"/>
    </row>
    <row r="140" spans="2:8">
      <c r="B140" s="41"/>
      <c r="C140" s="42"/>
      <c r="D140" s="42"/>
      <c r="E140" s="42"/>
      <c r="F140" s="71"/>
      <c r="G140" s="45"/>
      <c r="H140" s="46"/>
    </row>
    <row r="141" spans="2:8">
      <c r="B141" s="41"/>
      <c r="C141" s="42"/>
      <c r="D141" s="42"/>
      <c r="E141" s="42"/>
      <c r="F141" s="71"/>
      <c r="G141" s="45"/>
      <c r="H141" s="46"/>
    </row>
    <row r="142" spans="2:8">
      <c r="B142" s="41"/>
      <c r="C142" s="42"/>
      <c r="D142" s="42"/>
      <c r="E142" s="42"/>
      <c r="F142" s="72"/>
      <c r="G142" s="45"/>
      <c r="H142" s="46"/>
    </row>
    <row r="143" spans="2:8">
      <c r="B143" s="41"/>
      <c r="C143" s="42"/>
      <c r="D143" s="42"/>
      <c r="E143" s="42"/>
      <c r="F143" s="72"/>
      <c r="G143" s="45"/>
      <c r="H143" s="46"/>
    </row>
    <row r="144" spans="2:8">
      <c r="B144" s="41"/>
      <c r="C144" s="42"/>
      <c r="D144" s="42"/>
      <c r="E144" s="42"/>
      <c r="F144" s="71"/>
      <c r="G144" s="45"/>
      <c r="H144" s="46"/>
    </row>
    <row r="145" spans="2:8">
      <c r="B145" s="41"/>
      <c r="C145" s="42"/>
      <c r="D145" s="43"/>
      <c r="E145" s="43"/>
      <c r="F145" s="44"/>
      <c r="G145" s="45"/>
      <c r="H145" s="46"/>
    </row>
    <row r="146" spans="2:8">
      <c r="B146" s="41"/>
      <c r="C146" s="42"/>
      <c r="D146" s="43"/>
      <c r="E146" s="43"/>
      <c r="F146" s="44"/>
      <c r="G146" s="45"/>
      <c r="H146" s="46"/>
    </row>
    <row r="147" spans="2:8">
      <c r="B147" s="41"/>
      <c r="C147" s="42"/>
      <c r="D147" s="42"/>
      <c r="E147" s="42"/>
      <c r="F147" s="72"/>
      <c r="G147" s="45"/>
      <c r="H147" s="46"/>
    </row>
    <row r="148" spans="2:8">
      <c r="B148" s="57"/>
      <c r="C148" s="42"/>
      <c r="D148" s="49"/>
      <c r="E148" s="49"/>
      <c r="F148" s="50"/>
      <c r="G148" s="58"/>
      <c r="H148" s="59"/>
    </row>
    <row r="149" spans="2:8">
      <c r="B149" s="57"/>
      <c r="C149" s="42"/>
      <c r="D149" s="49"/>
      <c r="E149" s="49"/>
      <c r="F149" s="49"/>
      <c r="G149" s="58"/>
      <c r="H149" s="59"/>
    </row>
    <row r="150" spans="2:8">
      <c r="B150" s="41"/>
      <c r="C150" s="42"/>
      <c r="D150" s="42"/>
      <c r="E150" s="42"/>
      <c r="F150" s="72"/>
      <c r="G150" s="45"/>
      <c r="H150" s="46"/>
    </row>
    <row r="151" spans="2:8">
      <c r="B151" s="41"/>
      <c r="C151" s="42"/>
      <c r="D151" s="42"/>
      <c r="E151" s="42"/>
      <c r="F151" s="72"/>
      <c r="G151" s="45"/>
      <c r="H151" s="46"/>
    </row>
    <row r="152" spans="2:8">
      <c r="B152" s="41"/>
      <c r="C152" s="42"/>
      <c r="D152" s="42"/>
      <c r="E152" s="42"/>
      <c r="F152" s="72"/>
      <c r="G152" s="45"/>
      <c r="H152" s="46"/>
    </row>
    <row r="153" spans="2:8">
      <c r="B153" s="41"/>
      <c r="C153" s="42"/>
      <c r="D153" s="42"/>
      <c r="E153" s="42"/>
      <c r="F153" s="72"/>
      <c r="G153" s="45"/>
      <c r="H153" s="46"/>
    </row>
    <row r="154" spans="2:8">
      <c r="B154" s="41"/>
      <c r="C154" s="42"/>
      <c r="D154" s="42"/>
      <c r="E154" s="42"/>
      <c r="F154" s="72"/>
      <c r="G154" s="45"/>
      <c r="H154" s="46"/>
    </row>
    <row r="155" spans="2:8">
      <c r="B155" s="41"/>
      <c r="C155" s="42"/>
      <c r="D155" s="42"/>
      <c r="E155" s="42"/>
      <c r="F155" s="72"/>
      <c r="G155" s="45"/>
      <c r="H155" s="46"/>
    </row>
    <row r="156" spans="2:8">
      <c r="B156" s="41"/>
      <c r="C156" s="42"/>
      <c r="D156" s="42"/>
      <c r="E156" s="42"/>
      <c r="F156" s="71"/>
      <c r="G156" s="45"/>
      <c r="H156" s="46"/>
    </row>
    <row r="157" spans="2:8">
      <c r="B157" s="41"/>
      <c r="C157" s="42"/>
      <c r="D157" s="42"/>
      <c r="E157" s="42"/>
      <c r="F157" s="72"/>
      <c r="G157" s="45"/>
      <c r="H157" s="46"/>
    </row>
    <row r="158" spans="2:8">
      <c r="B158" s="57"/>
      <c r="C158" s="42"/>
      <c r="D158" s="43"/>
      <c r="E158" s="43"/>
      <c r="F158" s="73"/>
      <c r="G158" s="74"/>
      <c r="H158" s="75"/>
    </row>
    <row r="159" spans="2:8">
      <c r="B159" s="41"/>
      <c r="C159" s="42"/>
      <c r="D159" s="42"/>
      <c r="E159" s="42"/>
      <c r="F159" s="72"/>
      <c r="G159" s="45"/>
      <c r="H159" s="46"/>
    </row>
    <row r="160" spans="2:8">
      <c r="B160" s="41"/>
      <c r="C160" s="42"/>
      <c r="D160" s="42"/>
      <c r="E160" s="42"/>
      <c r="F160" s="72"/>
      <c r="G160" s="45"/>
      <c r="H160" s="46"/>
    </row>
    <row r="161" spans="2:8">
      <c r="B161" s="41"/>
      <c r="C161" s="42"/>
      <c r="D161" s="42"/>
      <c r="E161" s="42"/>
      <c r="F161" s="72"/>
      <c r="G161" s="45"/>
      <c r="H161" s="46"/>
    </row>
    <row r="162" spans="2:8">
      <c r="B162" s="41"/>
      <c r="C162" s="42"/>
      <c r="D162" s="42"/>
      <c r="E162" s="42"/>
      <c r="F162" s="71"/>
      <c r="G162" s="45"/>
      <c r="H162" s="46"/>
    </row>
    <row r="163" spans="2:8">
      <c r="B163" s="41"/>
      <c r="C163" s="42"/>
      <c r="D163" s="43"/>
      <c r="E163" s="43"/>
      <c r="F163" s="44"/>
      <c r="G163" s="45"/>
      <c r="H163" s="46"/>
    </row>
    <row r="164" spans="2:8">
      <c r="B164" s="41"/>
      <c r="C164" s="42"/>
      <c r="D164" s="42"/>
      <c r="E164" s="42"/>
      <c r="F164" s="72"/>
      <c r="G164" s="45"/>
      <c r="H164" s="46"/>
    </row>
    <row r="165" spans="2:8">
      <c r="B165" s="76"/>
      <c r="C165" s="77"/>
      <c r="D165" s="78"/>
      <c r="E165" s="78"/>
      <c r="F165" s="79"/>
      <c r="G165" s="80"/>
      <c r="H165" s="81"/>
    </row>
    <row r="166" spans="2:8">
      <c r="B166" s="76"/>
      <c r="C166" s="77"/>
      <c r="D166" s="82"/>
      <c r="E166" s="82"/>
      <c r="F166" s="83"/>
      <c r="G166" s="84"/>
      <c r="H166" s="85"/>
    </row>
    <row r="167" spans="2:8">
      <c r="B167" s="76"/>
      <c r="C167" s="77"/>
      <c r="D167" s="82"/>
      <c r="E167" s="82"/>
      <c r="F167" s="83"/>
      <c r="G167" s="84"/>
      <c r="H167" s="85"/>
    </row>
    <row r="168" spans="2:8">
      <c r="B168" s="76"/>
      <c r="C168" s="77"/>
      <c r="D168" s="82"/>
      <c r="E168" s="82"/>
      <c r="F168" s="83"/>
      <c r="G168" s="84"/>
      <c r="H168" s="85"/>
    </row>
    <row r="169" spans="2:8">
      <c r="B169" s="86"/>
      <c r="C169" s="87"/>
      <c r="D169" s="88"/>
      <c r="E169" s="89"/>
      <c r="F169" s="90"/>
      <c r="G169" s="91"/>
      <c r="H169" s="92"/>
    </row>
    <row r="170" spans="2:8">
      <c r="B170" s="86"/>
      <c r="C170" s="87"/>
      <c r="D170" s="88"/>
      <c r="E170" s="89"/>
      <c r="F170" s="90"/>
      <c r="G170" s="91"/>
      <c r="H170" s="92"/>
    </row>
    <row r="171" spans="2:8">
      <c r="B171" s="76"/>
      <c r="C171" s="87"/>
      <c r="D171" s="82"/>
      <c r="E171" s="82"/>
      <c r="F171" s="83"/>
      <c r="G171" s="84"/>
      <c r="H171" s="93"/>
    </row>
    <row r="172" spans="2:8">
      <c r="B172" s="41"/>
      <c r="C172" s="87"/>
      <c r="D172" s="49"/>
      <c r="E172" s="49"/>
      <c r="F172" s="94"/>
      <c r="G172" s="58"/>
    </row>
    <row r="173" spans="2:8">
      <c r="B173" s="41"/>
      <c r="C173" s="87"/>
      <c r="D173" s="49"/>
      <c r="E173" s="49"/>
      <c r="F173" s="94"/>
      <c r="G173" s="58"/>
    </row>
  </sheetData>
  <mergeCells count="32">
    <mergeCell ref="A1:O1"/>
    <mergeCell ref="A2:A3"/>
    <mergeCell ref="B2:B3"/>
    <mergeCell ref="C2:D2"/>
    <mergeCell ref="E2:F2"/>
    <mergeCell ref="G2:G3"/>
    <mergeCell ref="H2:J2"/>
    <mergeCell ref="K2:K3"/>
    <mergeCell ref="L2:L3"/>
    <mergeCell ref="M2:M3"/>
    <mergeCell ref="O31:O32"/>
    <mergeCell ref="A33:B33"/>
    <mergeCell ref="N2:N3"/>
    <mergeCell ref="O2:O3"/>
    <mergeCell ref="A15:B15"/>
    <mergeCell ref="A19:B19"/>
    <mergeCell ref="A31:A32"/>
    <mergeCell ref="B31:B32"/>
    <mergeCell ref="C31:D31"/>
    <mergeCell ref="E31:F31"/>
    <mergeCell ref="G31:G32"/>
    <mergeCell ref="H31:J31"/>
    <mergeCell ref="A60:B60"/>
    <mergeCell ref="K31:K32"/>
    <mergeCell ref="L31:L32"/>
    <mergeCell ref="M31:M32"/>
    <mergeCell ref="N31:N32"/>
    <mergeCell ref="A38:B38"/>
    <mergeCell ref="A40:B40"/>
    <mergeCell ref="A43:B43"/>
    <mergeCell ref="A46:B46"/>
    <mergeCell ref="A56:B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topLeftCell="A28" workbookViewId="0">
      <selection sqref="A1:L1"/>
    </sheetView>
  </sheetViews>
  <sheetFormatPr defaultRowHeight="21" customHeight="1"/>
  <cols>
    <col min="1" max="1" width="5.5703125" style="1" customWidth="1"/>
    <col min="2" max="2" width="17.42578125" style="1" customWidth="1"/>
    <col min="3" max="3" width="9.140625" style="1"/>
    <col min="4" max="4" width="11.5703125" style="1" customWidth="1"/>
    <col min="5" max="5" width="9.140625" style="1"/>
    <col min="6" max="6" width="21.42578125" style="1" customWidth="1"/>
    <col min="7" max="7" width="10.28515625" style="179" customWidth="1"/>
    <col min="8" max="8" width="7.85546875" style="1" customWidth="1"/>
    <col min="9" max="9" width="7.7109375" style="1" customWidth="1"/>
    <col min="10" max="10" width="12" style="1" customWidth="1"/>
    <col min="11" max="11" width="15.42578125" style="189" customWidth="1"/>
    <col min="12" max="12" width="15.5703125" style="189" customWidth="1"/>
    <col min="13" max="16384" width="9.140625" style="1"/>
  </cols>
  <sheetData>
    <row r="1" spans="1:12" s="40" customFormat="1" ht="41.25" customHeight="1">
      <c r="A1" s="120" t="s">
        <v>154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s="125" customFormat="1" ht="30" customHeight="1">
      <c r="A2" s="121" t="s">
        <v>150</v>
      </c>
      <c r="B2" s="184" t="s">
        <v>155</v>
      </c>
      <c r="C2" s="185"/>
      <c r="D2" s="121" t="s">
        <v>151</v>
      </c>
      <c r="E2" s="122" t="s">
        <v>152</v>
      </c>
      <c r="F2" s="123" t="s">
        <v>156</v>
      </c>
      <c r="G2" s="123" t="s">
        <v>149</v>
      </c>
      <c r="H2" s="122" t="s">
        <v>15</v>
      </c>
      <c r="I2" s="122" t="s">
        <v>16</v>
      </c>
      <c r="J2" s="124" t="s">
        <v>153</v>
      </c>
      <c r="K2" s="186" t="s">
        <v>159</v>
      </c>
      <c r="L2" s="186" t="s">
        <v>158</v>
      </c>
    </row>
    <row r="3" spans="1:12" ht="21" customHeight="1">
      <c r="A3" s="126">
        <v>1</v>
      </c>
      <c r="B3" s="127" t="s">
        <v>102</v>
      </c>
      <c r="C3" s="128" t="s">
        <v>103</v>
      </c>
      <c r="D3" s="129">
        <v>36410</v>
      </c>
      <c r="E3" s="130" t="s">
        <v>104</v>
      </c>
      <c r="F3" s="131" t="s">
        <v>100</v>
      </c>
      <c r="G3" s="177" t="s">
        <v>101</v>
      </c>
      <c r="H3" s="132">
        <v>7.46</v>
      </c>
      <c r="I3" s="133">
        <v>81</v>
      </c>
      <c r="J3" s="119" t="s">
        <v>105</v>
      </c>
      <c r="K3" s="13">
        <v>615000</v>
      </c>
      <c r="L3" s="13">
        <f>K3*5</f>
        <v>3075000</v>
      </c>
    </row>
    <row r="4" spans="1:12" ht="21.75" customHeight="1">
      <c r="A4" s="126">
        <v>2</v>
      </c>
      <c r="B4" s="127" t="s">
        <v>110</v>
      </c>
      <c r="C4" s="128" t="s">
        <v>111</v>
      </c>
      <c r="D4" s="129">
        <v>36295</v>
      </c>
      <c r="E4" s="130" t="s">
        <v>106</v>
      </c>
      <c r="F4" s="131" t="s">
        <v>109</v>
      </c>
      <c r="G4" s="177" t="s">
        <v>101</v>
      </c>
      <c r="H4" s="132">
        <v>7.59</v>
      </c>
      <c r="I4" s="133">
        <v>90</v>
      </c>
      <c r="J4" s="119" t="s">
        <v>105</v>
      </c>
      <c r="K4" s="13">
        <v>615000</v>
      </c>
      <c r="L4" s="13">
        <f t="shared" ref="L4:L21" si="0">K4*5</f>
        <v>3075000</v>
      </c>
    </row>
    <row r="5" spans="1:12" ht="21.75" customHeight="1">
      <c r="A5" s="126">
        <v>3</v>
      </c>
      <c r="B5" s="134" t="s">
        <v>112</v>
      </c>
      <c r="C5" s="135" t="s">
        <v>108</v>
      </c>
      <c r="D5" s="136">
        <v>36295</v>
      </c>
      <c r="E5" s="137" t="s">
        <v>104</v>
      </c>
      <c r="F5" s="131" t="s">
        <v>109</v>
      </c>
      <c r="G5" s="177" t="s">
        <v>101</v>
      </c>
      <c r="H5" s="138">
        <v>7.46</v>
      </c>
      <c r="I5" s="138">
        <v>80</v>
      </c>
      <c r="J5" s="119" t="s">
        <v>105</v>
      </c>
      <c r="K5" s="13">
        <v>615000</v>
      </c>
      <c r="L5" s="13">
        <f t="shared" si="0"/>
        <v>3075000</v>
      </c>
    </row>
    <row r="6" spans="1:12" ht="21" customHeight="1">
      <c r="A6" s="126">
        <v>4</v>
      </c>
      <c r="B6" s="134" t="s">
        <v>113</v>
      </c>
      <c r="C6" s="135" t="s">
        <v>114</v>
      </c>
      <c r="D6" s="136">
        <v>35695</v>
      </c>
      <c r="E6" s="137" t="s">
        <v>106</v>
      </c>
      <c r="F6" s="131" t="s">
        <v>109</v>
      </c>
      <c r="G6" s="177" t="s">
        <v>101</v>
      </c>
      <c r="H6" s="138">
        <v>7.49</v>
      </c>
      <c r="I6" s="138">
        <v>83</v>
      </c>
      <c r="J6" s="119" t="s">
        <v>105</v>
      </c>
      <c r="K6" s="13">
        <v>615000</v>
      </c>
      <c r="L6" s="13">
        <f t="shared" si="0"/>
        <v>3075000</v>
      </c>
    </row>
    <row r="7" spans="1:12" ht="21" customHeight="1">
      <c r="A7" s="126">
        <v>5</v>
      </c>
      <c r="B7" s="134" t="s">
        <v>115</v>
      </c>
      <c r="C7" s="135" t="s">
        <v>116</v>
      </c>
      <c r="D7" s="136">
        <v>34855</v>
      </c>
      <c r="E7" s="137" t="s">
        <v>104</v>
      </c>
      <c r="F7" s="131" t="s">
        <v>109</v>
      </c>
      <c r="G7" s="177" t="s">
        <v>101</v>
      </c>
      <c r="H7" s="138">
        <v>7.52</v>
      </c>
      <c r="I7" s="138">
        <v>81</v>
      </c>
      <c r="J7" s="119" t="s">
        <v>105</v>
      </c>
      <c r="K7" s="13">
        <v>615000</v>
      </c>
      <c r="L7" s="13">
        <f t="shared" si="0"/>
        <v>3075000</v>
      </c>
    </row>
    <row r="8" spans="1:12" ht="21" customHeight="1">
      <c r="A8" s="126">
        <v>6</v>
      </c>
      <c r="B8" s="134" t="s">
        <v>117</v>
      </c>
      <c r="C8" s="135" t="s">
        <v>118</v>
      </c>
      <c r="D8" s="136">
        <v>36439</v>
      </c>
      <c r="E8" s="137" t="s">
        <v>104</v>
      </c>
      <c r="F8" s="131" t="s">
        <v>109</v>
      </c>
      <c r="G8" s="177" t="s">
        <v>101</v>
      </c>
      <c r="H8" s="138">
        <v>7.72</v>
      </c>
      <c r="I8" s="138">
        <v>80</v>
      </c>
      <c r="J8" s="119" t="s">
        <v>105</v>
      </c>
      <c r="K8" s="13">
        <v>615000</v>
      </c>
      <c r="L8" s="13">
        <f t="shared" si="0"/>
        <v>3075000</v>
      </c>
    </row>
    <row r="9" spans="1:12" ht="21" customHeight="1">
      <c r="A9" s="126">
        <v>7</v>
      </c>
      <c r="B9" s="134" t="s">
        <v>120</v>
      </c>
      <c r="C9" s="135" t="s">
        <v>103</v>
      </c>
      <c r="D9" s="136">
        <v>36313</v>
      </c>
      <c r="E9" s="137" t="s">
        <v>104</v>
      </c>
      <c r="F9" s="131" t="s">
        <v>119</v>
      </c>
      <c r="G9" s="177" t="s">
        <v>101</v>
      </c>
      <c r="H9" s="132">
        <v>7.81</v>
      </c>
      <c r="I9" s="132">
        <v>85</v>
      </c>
      <c r="J9" s="119" t="s">
        <v>105</v>
      </c>
      <c r="K9" s="13">
        <v>520000</v>
      </c>
      <c r="L9" s="13">
        <f t="shared" si="0"/>
        <v>2600000</v>
      </c>
    </row>
    <row r="10" spans="1:12" ht="21" customHeight="1">
      <c r="A10" s="126">
        <v>8</v>
      </c>
      <c r="B10" s="139" t="s">
        <v>121</v>
      </c>
      <c r="C10" s="140" t="s">
        <v>122</v>
      </c>
      <c r="D10" s="141">
        <v>36211</v>
      </c>
      <c r="E10" s="142" t="s">
        <v>106</v>
      </c>
      <c r="F10" s="131" t="s">
        <v>119</v>
      </c>
      <c r="G10" s="177" t="s">
        <v>101</v>
      </c>
      <c r="H10" s="143">
        <v>8.17</v>
      </c>
      <c r="I10" s="143">
        <v>85</v>
      </c>
      <c r="J10" s="143" t="s">
        <v>123</v>
      </c>
      <c r="K10" s="13">
        <v>520000</v>
      </c>
      <c r="L10" s="13">
        <f>(K10+50000)*5</f>
        <v>2850000</v>
      </c>
    </row>
    <row r="11" spans="1:12" ht="21" customHeight="1">
      <c r="A11" s="126">
        <v>9</v>
      </c>
      <c r="B11" s="144" t="s">
        <v>126</v>
      </c>
      <c r="C11" s="145" t="s">
        <v>127</v>
      </c>
      <c r="D11" s="146">
        <v>36480</v>
      </c>
      <c r="E11" s="147" t="s">
        <v>106</v>
      </c>
      <c r="F11" s="131" t="s">
        <v>125</v>
      </c>
      <c r="G11" s="177" t="s">
        <v>101</v>
      </c>
      <c r="H11" s="148">
        <v>7.66</v>
      </c>
      <c r="I11" s="148">
        <v>89</v>
      </c>
      <c r="J11" s="119" t="s">
        <v>105</v>
      </c>
      <c r="K11" s="13">
        <v>520000</v>
      </c>
      <c r="L11" s="13">
        <f t="shared" si="0"/>
        <v>2600000</v>
      </c>
    </row>
    <row r="12" spans="1:12" ht="21" customHeight="1">
      <c r="A12" s="126">
        <v>10</v>
      </c>
      <c r="B12" s="144" t="s">
        <v>128</v>
      </c>
      <c r="C12" s="145" t="s">
        <v>124</v>
      </c>
      <c r="D12" s="147">
        <v>36412</v>
      </c>
      <c r="E12" s="147" t="s">
        <v>104</v>
      </c>
      <c r="F12" s="131" t="s">
        <v>125</v>
      </c>
      <c r="G12" s="177" t="s">
        <v>101</v>
      </c>
      <c r="H12" s="148">
        <v>8.35</v>
      </c>
      <c r="I12" s="148">
        <v>90</v>
      </c>
      <c r="J12" s="119" t="s">
        <v>123</v>
      </c>
      <c r="K12" s="13">
        <v>520000</v>
      </c>
      <c r="L12" s="13">
        <f>(K12+50000)*5</f>
        <v>2850000</v>
      </c>
    </row>
    <row r="13" spans="1:12" ht="21" customHeight="1">
      <c r="A13" s="126">
        <v>11</v>
      </c>
      <c r="B13" s="144" t="s">
        <v>131</v>
      </c>
      <c r="C13" s="145" t="s">
        <v>132</v>
      </c>
      <c r="D13" s="147">
        <v>35805</v>
      </c>
      <c r="E13" s="147" t="s">
        <v>104</v>
      </c>
      <c r="F13" s="131" t="s">
        <v>129</v>
      </c>
      <c r="G13" s="177" t="s">
        <v>101</v>
      </c>
      <c r="H13" s="148">
        <v>7.66</v>
      </c>
      <c r="I13" s="148">
        <v>85</v>
      </c>
      <c r="J13" s="119" t="s">
        <v>105</v>
      </c>
      <c r="K13" s="13">
        <v>615000</v>
      </c>
      <c r="L13" s="13">
        <f t="shared" si="0"/>
        <v>3075000</v>
      </c>
    </row>
    <row r="14" spans="1:12" ht="21" customHeight="1">
      <c r="A14" s="126">
        <v>12</v>
      </c>
      <c r="B14" s="144" t="s">
        <v>133</v>
      </c>
      <c r="C14" s="145" t="s">
        <v>134</v>
      </c>
      <c r="D14" s="147">
        <v>36482</v>
      </c>
      <c r="E14" s="147" t="s">
        <v>104</v>
      </c>
      <c r="F14" s="131" t="s">
        <v>129</v>
      </c>
      <c r="G14" s="177" t="s">
        <v>101</v>
      </c>
      <c r="H14" s="148">
        <v>7.61</v>
      </c>
      <c r="I14" s="148">
        <v>80</v>
      </c>
      <c r="J14" s="119" t="s">
        <v>105</v>
      </c>
      <c r="K14" s="13">
        <v>615000</v>
      </c>
      <c r="L14" s="13">
        <f t="shared" si="0"/>
        <v>3075000</v>
      </c>
    </row>
    <row r="15" spans="1:12" ht="21" customHeight="1">
      <c r="A15" s="126">
        <v>13</v>
      </c>
      <c r="B15" s="144" t="s">
        <v>133</v>
      </c>
      <c r="C15" s="145" t="s">
        <v>135</v>
      </c>
      <c r="D15" s="146">
        <v>36415</v>
      </c>
      <c r="E15" s="147" t="s">
        <v>104</v>
      </c>
      <c r="F15" s="131" t="s">
        <v>129</v>
      </c>
      <c r="G15" s="177" t="s">
        <v>101</v>
      </c>
      <c r="H15" s="148">
        <v>7.56</v>
      </c>
      <c r="I15" s="148">
        <v>81</v>
      </c>
      <c r="J15" s="119" t="s">
        <v>105</v>
      </c>
      <c r="K15" s="13">
        <v>615000</v>
      </c>
      <c r="L15" s="13">
        <f t="shared" si="0"/>
        <v>3075000</v>
      </c>
    </row>
    <row r="16" spans="1:12" ht="21" customHeight="1">
      <c r="A16" s="126">
        <v>14</v>
      </c>
      <c r="B16" s="149" t="s">
        <v>107</v>
      </c>
      <c r="C16" s="150" t="s">
        <v>136</v>
      </c>
      <c r="D16" s="151">
        <v>36363</v>
      </c>
      <c r="E16" s="151" t="s">
        <v>104</v>
      </c>
      <c r="F16" s="131" t="s">
        <v>129</v>
      </c>
      <c r="G16" s="177" t="s">
        <v>101</v>
      </c>
      <c r="H16" s="152">
        <v>7.47</v>
      </c>
      <c r="I16" s="152">
        <v>80</v>
      </c>
      <c r="J16" s="119" t="s">
        <v>105</v>
      </c>
      <c r="K16" s="13">
        <v>615000</v>
      </c>
      <c r="L16" s="13">
        <f t="shared" si="0"/>
        <v>3075000</v>
      </c>
    </row>
    <row r="17" spans="1:12" ht="21" customHeight="1">
      <c r="A17" s="126">
        <v>15</v>
      </c>
      <c r="B17" s="144" t="s">
        <v>138</v>
      </c>
      <c r="C17" s="153" t="s">
        <v>103</v>
      </c>
      <c r="D17" s="146">
        <v>36465</v>
      </c>
      <c r="E17" s="154" t="s">
        <v>104</v>
      </c>
      <c r="F17" s="131" t="s">
        <v>137</v>
      </c>
      <c r="G17" s="178" t="s">
        <v>101</v>
      </c>
      <c r="H17" s="155">
        <v>7.49</v>
      </c>
      <c r="I17" s="155">
        <v>80</v>
      </c>
      <c r="J17" s="119" t="s">
        <v>105</v>
      </c>
      <c r="K17" s="13">
        <v>615000</v>
      </c>
      <c r="L17" s="13">
        <f t="shared" si="0"/>
        <v>3075000</v>
      </c>
    </row>
    <row r="18" spans="1:12" ht="21" customHeight="1">
      <c r="A18" s="126">
        <v>16</v>
      </c>
      <c r="B18" s="156" t="s">
        <v>128</v>
      </c>
      <c r="C18" s="157" t="s">
        <v>116</v>
      </c>
      <c r="D18" s="158">
        <v>36317</v>
      </c>
      <c r="E18" s="159" t="s">
        <v>104</v>
      </c>
      <c r="F18" s="131" t="s">
        <v>137</v>
      </c>
      <c r="G18" s="178" t="s">
        <v>101</v>
      </c>
      <c r="H18" s="160">
        <v>8.2100000000000009</v>
      </c>
      <c r="I18" s="160">
        <v>82</v>
      </c>
      <c r="J18" s="119" t="s">
        <v>123</v>
      </c>
      <c r="K18" s="13">
        <v>615000</v>
      </c>
      <c r="L18" s="13">
        <f>(K18+50000)*5</f>
        <v>3325000</v>
      </c>
    </row>
    <row r="19" spans="1:12" ht="21" customHeight="1">
      <c r="A19" s="126">
        <v>17</v>
      </c>
      <c r="B19" s="161" t="s">
        <v>139</v>
      </c>
      <c r="C19" s="162" t="s">
        <v>140</v>
      </c>
      <c r="D19" s="163">
        <v>36467</v>
      </c>
      <c r="E19" s="164" t="s">
        <v>104</v>
      </c>
      <c r="F19" s="131" t="s">
        <v>137</v>
      </c>
      <c r="G19" s="178" t="s">
        <v>101</v>
      </c>
      <c r="H19" s="165">
        <v>7.52</v>
      </c>
      <c r="I19" s="165">
        <v>80</v>
      </c>
      <c r="J19" s="119" t="s">
        <v>105</v>
      </c>
      <c r="K19" s="13">
        <v>615000</v>
      </c>
      <c r="L19" s="13">
        <f t="shared" si="0"/>
        <v>3075000</v>
      </c>
    </row>
    <row r="20" spans="1:12" ht="21" customHeight="1">
      <c r="A20" s="126">
        <v>18</v>
      </c>
      <c r="B20" s="166" t="s">
        <v>107</v>
      </c>
      <c r="C20" s="167" t="s">
        <v>141</v>
      </c>
      <c r="D20" s="168">
        <v>36196</v>
      </c>
      <c r="E20" s="169" t="s">
        <v>104</v>
      </c>
      <c r="F20" s="131" t="s">
        <v>137</v>
      </c>
      <c r="G20" s="178" t="s">
        <v>101</v>
      </c>
      <c r="H20" s="170">
        <v>7.71</v>
      </c>
      <c r="I20" s="170">
        <v>80</v>
      </c>
      <c r="J20" s="119" t="s">
        <v>105</v>
      </c>
      <c r="K20" s="13">
        <v>615000</v>
      </c>
      <c r="L20" s="13">
        <f t="shared" si="0"/>
        <v>3075000</v>
      </c>
    </row>
    <row r="21" spans="1:12" ht="21" customHeight="1">
      <c r="A21" s="126">
        <v>19</v>
      </c>
      <c r="B21" s="144" t="s">
        <v>142</v>
      </c>
      <c r="C21" s="153" t="s">
        <v>143</v>
      </c>
      <c r="D21" s="146">
        <v>36012</v>
      </c>
      <c r="E21" s="169" t="s">
        <v>104</v>
      </c>
      <c r="F21" s="131" t="s">
        <v>137</v>
      </c>
      <c r="G21" s="178" t="s">
        <v>101</v>
      </c>
      <c r="H21" s="170">
        <v>7.67</v>
      </c>
      <c r="I21" s="170">
        <v>81</v>
      </c>
      <c r="J21" s="119" t="s">
        <v>105</v>
      </c>
      <c r="K21" s="13">
        <v>615000</v>
      </c>
      <c r="L21" s="13">
        <f t="shared" si="0"/>
        <v>3075000</v>
      </c>
    </row>
    <row r="22" spans="1:12" ht="21" customHeight="1">
      <c r="A22" s="126">
        <v>20</v>
      </c>
      <c r="B22" s="171" t="s">
        <v>146</v>
      </c>
      <c r="C22" s="172" t="s">
        <v>147</v>
      </c>
      <c r="D22" s="173">
        <v>36053</v>
      </c>
      <c r="E22" s="174" t="s">
        <v>104</v>
      </c>
      <c r="F22" s="175" t="s">
        <v>144</v>
      </c>
      <c r="G22" s="178" t="s">
        <v>145</v>
      </c>
      <c r="H22" s="176">
        <v>8.1999999999999993</v>
      </c>
      <c r="I22" s="176">
        <v>84</v>
      </c>
      <c r="J22" s="119" t="s">
        <v>123</v>
      </c>
      <c r="K22" s="187">
        <v>520000</v>
      </c>
      <c r="L22" s="13">
        <f>(K22+50000)*5</f>
        <v>2850000</v>
      </c>
    </row>
    <row r="23" spans="1:12" ht="21" customHeight="1">
      <c r="A23" s="126">
        <v>21</v>
      </c>
      <c r="B23" s="171" t="s">
        <v>133</v>
      </c>
      <c r="C23" s="172" t="s">
        <v>148</v>
      </c>
      <c r="D23" s="173">
        <v>34389</v>
      </c>
      <c r="E23" s="174" t="s">
        <v>104</v>
      </c>
      <c r="F23" s="175" t="s">
        <v>144</v>
      </c>
      <c r="G23" s="178" t="s">
        <v>145</v>
      </c>
      <c r="H23" s="176">
        <v>8.51</v>
      </c>
      <c r="I23" s="176">
        <v>83</v>
      </c>
      <c r="J23" s="119" t="s">
        <v>123</v>
      </c>
      <c r="K23" s="187">
        <v>520000</v>
      </c>
      <c r="L23" s="13">
        <f>(K23+50000)*5</f>
        <v>2850000</v>
      </c>
    </row>
    <row r="24" spans="1:12" ht="21" customHeight="1">
      <c r="A24" s="180"/>
      <c r="B24" s="182"/>
      <c r="C24" s="183"/>
      <c r="D24" s="180"/>
      <c r="E24" s="180"/>
      <c r="F24" s="180"/>
      <c r="G24" s="181"/>
      <c r="H24" s="180"/>
      <c r="I24" s="180"/>
      <c r="J24" s="180"/>
      <c r="K24" s="188"/>
      <c r="L24" s="15">
        <f>SUM(L3:L23)</f>
        <v>62975000</v>
      </c>
    </row>
  </sheetData>
  <mergeCells count="3">
    <mergeCell ref="A1:L1"/>
    <mergeCell ref="B24:C24"/>
    <mergeCell ref="B2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3"/>
  <sheetViews>
    <sheetView tabSelected="1" topLeftCell="A148" workbookViewId="0">
      <selection activeCell="N160" sqref="N160"/>
    </sheetView>
  </sheetViews>
  <sheetFormatPr defaultRowHeight="23.25" customHeight="1"/>
  <cols>
    <col min="1" max="1" width="5.28515625" style="190" customWidth="1"/>
    <col min="2" max="2" width="14.5703125" style="190" hidden="1" customWidth="1"/>
    <col min="3" max="3" width="21.140625" style="190" customWidth="1"/>
    <col min="4" max="4" width="15.28515625" style="190" customWidth="1"/>
    <col min="5" max="5" width="27.5703125" style="190" customWidth="1"/>
    <col min="6" max="6" width="8.5703125" style="190" customWidth="1"/>
    <col min="7" max="7" width="11.28515625" style="190" customWidth="1"/>
    <col min="8" max="8" width="9.140625" style="190"/>
    <col min="9" max="9" width="14.85546875" style="191" customWidth="1"/>
    <col min="10" max="10" width="15.5703125" style="191" customWidth="1"/>
    <col min="11" max="16384" width="9.140625" style="190"/>
  </cols>
  <sheetData>
    <row r="1" spans="1:10" ht="41.25" customHeight="1">
      <c r="A1" s="120" t="s">
        <v>558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23.25" customHeight="1">
      <c r="A2" s="192" t="s">
        <v>160</v>
      </c>
      <c r="B2" s="193" t="s">
        <v>161</v>
      </c>
      <c r="C2" s="192" t="s">
        <v>162</v>
      </c>
      <c r="D2" s="192" t="s">
        <v>151</v>
      </c>
      <c r="E2" s="192" t="s">
        <v>163</v>
      </c>
      <c r="F2" s="192" t="s">
        <v>164</v>
      </c>
      <c r="G2" s="194" t="s">
        <v>165</v>
      </c>
      <c r="H2" s="192" t="s">
        <v>166</v>
      </c>
      <c r="I2" s="195" t="s">
        <v>167</v>
      </c>
      <c r="J2" s="196" t="s">
        <v>157</v>
      </c>
    </row>
    <row r="3" spans="1:10" ht="23.25" customHeight="1">
      <c r="A3" s="192" t="s">
        <v>160</v>
      </c>
      <c r="B3" s="193" t="s">
        <v>168</v>
      </c>
      <c r="C3" s="192" t="s">
        <v>162</v>
      </c>
      <c r="D3" s="192" t="s">
        <v>151</v>
      </c>
      <c r="E3" s="192" t="s">
        <v>163</v>
      </c>
      <c r="F3" s="192" t="s">
        <v>164</v>
      </c>
      <c r="G3" s="197"/>
      <c r="H3" s="192" t="s">
        <v>166</v>
      </c>
      <c r="I3" s="198"/>
      <c r="J3" s="199"/>
    </row>
    <row r="4" spans="1:10" ht="23.25" customHeight="1">
      <c r="A4" s="200">
        <v>1</v>
      </c>
      <c r="B4" s="201" t="s">
        <v>169</v>
      </c>
      <c r="C4" s="202" t="s">
        <v>170</v>
      </c>
      <c r="D4" s="141">
        <v>36674</v>
      </c>
      <c r="E4" s="201" t="s">
        <v>171</v>
      </c>
      <c r="F4" s="142">
        <v>9.01</v>
      </c>
      <c r="G4" s="142">
        <v>90</v>
      </c>
      <c r="H4" s="201" t="s">
        <v>172</v>
      </c>
      <c r="I4" s="200">
        <v>765000</v>
      </c>
      <c r="J4" s="200">
        <f>(I4+100000)*5</f>
        <v>4325000</v>
      </c>
    </row>
    <row r="5" spans="1:10" ht="23.25" customHeight="1">
      <c r="A5" s="200">
        <v>2</v>
      </c>
      <c r="B5" s="201" t="s">
        <v>173</v>
      </c>
      <c r="C5" s="202" t="s">
        <v>174</v>
      </c>
      <c r="D5" s="141">
        <v>36662</v>
      </c>
      <c r="E5" s="201" t="s">
        <v>171</v>
      </c>
      <c r="F5" s="142">
        <v>7.65</v>
      </c>
      <c r="G5" s="142">
        <v>78</v>
      </c>
      <c r="H5" s="201" t="s">
        <v>1</v>
      </c>
      <c r="I5" s="200">
        <v>765000</v>
      </c>
      <c r="J5" s="200">
        <f>I5*5</f>
        <v>3825000</v>
      </c>
    </row>
    <row r="6" spans="1:10" ht="23.25" customHeight="1">
      <c r="A6" s="200">
        <v>3</v>
      </c>
      <c r="B6" s="201" t="s">
        <v>175</v>
      </c>
      <c r="C6" s="202" t="s">
        <v>176</v>
      </c>
      <c r="D6" s="141">
        <v>36558</v>
      </c>
      <c r="E6" s="201" t="s">
        <v>171</v>
      </c>
      <c r="F6" s="142">
        <v>7.27</v>
      </c>
      <c r="G6" s="142">
        <v>75</v>
      </c>
      <c r="H6" s="201" t="s">
        <v>1</v>
      </c>
      <c r="I6" s="200">
        <v>765000</v>
      </c>
      <c r="J6" s="200">
        <f t="shared" ref="J6:J69" si="0">I6*5</f>
        <v>3825000</v>
      </c>
    </row>
    <row r="7" spans="1:10" ht="23.25" customHeight="1">
      <c r="A7" s="200">
        <v>4</v>
      </c>
      <c r="B7" s="201" t="s">
        <v>177</v>
      </c>
      <c r="C7" s="202" t="s">
        <v>178</v>
      </c>
      <c r="D7" s="141">
        <v>36035</v>
      </c>
      <c r="E7" s="201" t="s">
        <v>179</v>
      </c>
      <c r="F7" s="142">
        <v>8.73</v>
      </c>
      <c r="G7" s="142">
        <v>95</v>
      </c>
      <c r="H7" s="201" t="s">
        <v>0</v>
      </c>
      <c r="I7" s="200">
        <v>765000</v>
      </c>
      <c r="J7" s="200">
        <f>(I7+50000)*5</f>
        <v>4075000</v>
      </c>
    </row>
    <row r="8" spans="1:10" ht="23.25" customHeight="1">
      <c r="A8" s="200">
        <v>5</v>
      </c>
      <c r="B8" s="201" t="s">
        <v>180</v>
      </c>
      <c r="C8" s="202" t="s">
        <v>181</v>
      </c>
      <c r="D8" s="141">
        <v>35881</v>
      </c>
      <c r="E8" s="201" t="s">
        <v>179</v>
      </c>
      <c r="F8" s="142">
        <v>8.49</v>
      </c>
      <c r="G8" s="142">
        <v>91</v>
      </c>
      <c r="H8" s="201" t="s">
        <v>0</v>
      </c>
      <c r="I8" s="200">
        <v>765000</v>
      </c>
      <c r="J8" s="200">
        <f>(I8+50000)*5</f>
        <v>4075000</v>
      </c>
    </row>
    <row r="9" spans="1:10" ht="23.25" customHeight="1">
      <c r="A9" s="200">
        <v>6</v>
      </c>
      <c r="B9" s="201" t="s">
        <v>182</v>
      </c>
      <c r="C9" s="202" t="s">
        <v>183</v>
      </c>
      <c r="D9" s="141">
        <v>36029</v>
      </c>
      <c r="E9" s="201" t="s">
        <v>179</v>
      </c>
      <c r="F9" s="142">
        <v>8.35</v>
      </c>
      <c r="G9" s="142">
        <v>86</v>
      </c>
      <c r="H9" s="201" t="s">
        <v>0</v>
      </c>
      <c r="I9" s="200">
        <v>765000</v>
      </c>
      <c r="J9" s="200">
        <f>(I9+50000)*5</f>
        <v>4075000</v>
      </c>
    </row>
    <row r="10" spans="1:10" ht="23.25" customHeight="1">
      <c r="A10" s="200">
        <v>7</v>
      </c>
      <c r="B10" s="201" t="s">
        <v>184</v>
      </c>
      <c r="C10" s="202" t="s">
        <v>185</v>
      </c>
      <c r="D10" s="141">
        <v>36032</v>
      </c>
      <c r="E10" s="201" t="s">
        <v>179</v>
      </c>
      <c r="F10" s="142">
        <v>8.2100000000000009</v>
      </c>
      <c r="G10" s="142">
        <v>85</v>
      </c>
      <c r="H10" s="201" t="s">
        <v>0</v>
      </c>
      <c r="I10" s="200">
        <v>765000</v>
      </c>
      <c r="J10" s="200">
        <f>(I10+50000)*5</f>
        <v>4075000</v>
      </c>
    </row>
    <row r="11" spans="1:10" ht="23.25" customHeight="1">
      <c r="A11" s="200">
        <v>8</v>
      </c>
      <c r="B11" s="201" t="s">
        <v>186</v>
      </c>
      <c r="C11" s="202" t="s">
        <v>187</v>
      </c>
      <c r="D11" s="141">
        <v>35830</v>
      </c>
      <c r="E11" s="201" t="s">
        <v>179</v>
      </c>
      <c r="F11" s="142">
        <v>8.14</v>
      </c>
      <c r="G11" s="142">
        <v>84</v>
      </c>
      <c r="H11" s="201" t="s">
        <v>0</v>
      </c>
      <c r="I11" s="200">
        <v>765000</v>
      </c>
      <c r="J11" s="200">
        <f>(I11+50000)*5</f>
        <v>4075000</v>
      </c>
    </row>
    <row r="12" spans="1:10" ht="23.25" customHeight="1">
      <c r="A12" s="200">
        <v>9</v>
      </c>
      <c r="B12" s="201" t="s">
        <v>188</v>
      </c>
      <c r="C12" s="202" t="s">
        <v>189</v>
      </c>
      <c r="D12" s="141">
        <v>36222</v>
      </c>
      <c r="E12" s="201" t="s">
        <v>190</v>
      </c>
      <c r="F12" s="142">
        <v>8.44</v>
      </c>
      <c r="G12" s="142">
        <v>90</v>
      </c>
      <c r="H12" s="201" t="s">
        <v>0</v>
      </c>
      <c r="I12" s="200">
        <v>765000</v>
      </c>
      <c r="J12" s="200">
        <f>(I12+50000)*5</f>
        <v>4075000</v>
      </c>
    </row>
    <row r="13" spans="1:10" ht="23.25" customHeight="1">
      <c r="A13" s="200">
        <v>10</v>
      </c>
      <c r="B13" s="201" t="s">
        <v>191</v>
      </c>
      <c r="C13" s="202" t="s">
        <v>192</v>
      </c>
      <c r="D13" s="141">
        <v>36305</v>
      </c>
      <c r="E13" s="201" t="s">
        <v>190</v>
      </c>
      <c r="F13" s="142">
        <v>7.93</v>
      </c>
      <c r="G13" s="142">
        <v>80</v>
      </c>
      <c r="H13" s="201" t="s">
        <v>1</v>
      </c>
      <c r="I13" s="200">
        <v>765000</v>
      </c>
      <c r="J13" s="200">
        <f t="shared" si="0"/>
        <v>3825000</v>
      </c>
    </row>
    <row r="14" spans="1:10" ht="23.25" customHeight="1">
      <c r="A14" s="200">
        <v>11</v>
      </c>
      <c r="B14" s="201" t="s">
        <v>193</v>
      </c>
      <c r="C14" s="202" t="s">
        <v>194</v>
      </c>
      <c r="D14" s="141">
        <v>36273</v>
      </c>
      <c r="E14" s="201" t="s">
        <v>190</v>
      </c>
      <c r="F14" s="142">
        <v>7.77</v>
      </c>
      <c r="G14" s="142">
        <v>86</v>
      </c>
      <c r="H14" s="201" t="s">
        <v>1</v>
      </c>
      <c r="I14" s="200">
        <v>765000</v>
      </c>
      <c r="J14" s="200">
        <f t="shared" si="0"/>
        <v>3825000</v>
      </c>
    </row>
    <row r="15" spans="1:10" ht="23.25" customHeight="1">
      <c r="A15" s="200">
        <v>12</v>
      </c>
      <c r="B15" s="201" t="s">
        <v>195</v>
      </c>
      <c r="C15" s="202" t="s">
        <v>196</v>
      </c>
      <c r="D15" s="141">
        <v>36378</v>
      </c>
      <c r="E15" s="201" t="s">
        <v>190</v>
      </c>
      <c r="F15" s="142">
        <v>7.66</v>
      </c>
      <c r="G15" s="142">
        <v>80</v>
      </c>
      <c r="H15" s="201" t="s">
        <v>1</v>
      </c>
      <c r="I15" s="200">
        <v>765000</v>
      </c>
      <c r="J15" s="200">
        <f t="shared" si="0"/>
        <v>3825000</v>
      </c>
    </row>
    <row r="16" spans="1:10" ht="23.25" customHeight="1">
      <c r="A16" s="200">
        <v>13</v>
      </c>
      <c r="B16" s="205">
        <v>36248</v>
      </c>
      <c r="C16" s="204" t="s">
        <v>197</v>
      </c>
      <c r="D16" s="205">
        <v>36248</v>
      </c>
      <c r="E16" s="203" t="s">
        <v>190</v>
      </c>
      <c r="F16" s="206">
        <v>7.58</v>
      </c>
      <c r="G16" s="203" t="s">
        <v>41</v>
      </c>
      <c r="H16" s="203" t="s">
        <v>1</v>
      </c>
      <c r="I16" s="200">
        <v>765000</v>
      </c>
      <c r="J16" s="200">
        <f t="shared" si="0"/>
        <v>3825000</v>
      </c>
    </row>
    <row r="17" spans="1:10" ht="23.25" customHeight="1">
      <c r="A17" s="200">
        <v>14</v>
      </c>
      <c r="B17" s="201" t="s">
        <v>198</v>
      </c>
      <c r="C17" s="202" t="s">
        <v>199</v>
      </c>
      <c r="D17" s="141">
        <v>36494</v>
      </c>
      <c r="E17" s="201" t="s">
        <v>200</v>
      </c>
      <c r="F17" s="142">
        <v>8.2899999999999991</v>
      </c>
      <c r="G17" s="142">
        <v>90</v>
      </c>
      <c r="H17" s="201" t="s">
        <v>0</v>
      </c>
      <c r="I17" s="200">
        <v>765000</v>
      </c>
      <c r="J17" s="200">
        <f>(I17+50000)*5</f>
        <v>4075000</v>
      </c>
    </row>
    <row r="18" spans="1:10" ht="23.25" customHeight="1">
      <c r="A18" s="200">
        <v>15</v>
      </c>
      <c r="B18" s="201" t="s">
        <v>201</v>
      </c>
      <c r="C18" s="202" t="s">
        <v>202</v>
      </c>
      <c r="D18" s="141">
        <v>36411</v>
      </c>
      <c r="E18" s="201" t="s">
        <v>200</v>
      </c>
      <c r="F18" s="142">
        <v>8.06</v>
      </c>
      <c r="G18" s="142">
        <v>93</v>
      </c>
      <c r="H18" s="201" t="s">
        <v>0</v>
      </c>
      <c r="I18" s="200">
        <v>765000</v>
      </c>
      <c r="J18" s="200">
        <f>(I18+50000)*5</f>
        <v>4075000</v>
      </c>
    </row>
    <row r="19" spans="1:10" ht="23.25" customHeight="1">
      <c r="A19" s="200">
        <v>16</v>
      </c>
      <c r="B19" s="201" t="s">
        <v>203</v>
      </c>
      <c r="C19" s="202" t="s">
        <v>204</v>
      </c>
      <c r="D19" s="141">
        <v>36507</v>
      </c>
      <c r="E19" s="201" t="s">
        <v>200</v>
      </c>
      <c r="F19" s="142">
        <v>7.84</v>
      </c>
      <c r="G19" s="142">
        <v>80</v>
      </c>
      <c r="H19" s="201" t="s">
        <v>1</v>
      </c>
      <c r="I19" s="200">
        <v>765000</v>
      </c>
      <c r="J19" s="200">
        <f t="shared" si="0"/>
        <v>3825000</v>
      </c>
    </row>
    <row r="20" spans="1:10" ht="23.25" customHeight="1">
      <c r="A20" s="200">
        <v>17</v>
      </c>
      <c r="B20" s="201" t="s">
        <v>205</v>
      </c>
      <c r="C20" s="202" t="s">
        <v>206</v>
      </c>
      <c r="D20" s="141">
        <v>36342</v>
      </c>
      <c r="E20" s="201" t="s">
        <v>200</v>
      </c>
      <c r="F20" s="142">
        <v>7.75</v>
      </c>
      <c r="G20" s="142">
        <v>81</v>
      </c>
      <c r="H20" s="201" t="s">
        <v>1</v>
      </c>
      <c r="I20" s="200">
        <v>765000</v>
      </c>
      <c r="J20" s="200">
        <f t="shared" si="0"/>
        <v>3825000</v>
      </c>
    </row>
    <row r="21" spans="1:10" ht="23.25" customHeight="1">
      <c r="A21" s="200">
        <v>18</v>
      </c>
      <c r="B21" s="201" t="s">
        <v>207</v>
      </c>
      <c r="C21" s="202" t="s">
        <v>208</v>
      </c>
      <c r="D21" s="141">
        <v>36412</v>
      </c>
      <c r="E21" s="201" t="s">
        <v>200</v>
      </c>
      <c r="F21" s="142">
        <v>7.69</v>
      </c>
      <c r="G21" s="142">
        <v>80</v>
      </c>
      <c r="H21" s="203" t="s">
        <v>1</v>
      </c>
      <c r="I21" s="200">
        <v>765000</v>
      </c>
      <c r="J21" s="200">
        <f t="shared" si="0"/>
        <v>3825000</v>
      </c>
    </row>
    <row r="22" spans="1:10" ht="23.25" customHeight="1">
      <c r="A22" s="200">
        <v>19</v>
      </c>
      <c r="B22" s="203" t="s">
        <v>209</v>
      </c>
      <c r="C22" s="204" t="s">
        <v>210</v>
      </c>
      <c r="D22" s="205">
        <v>36880</v>
      </c>
      <c r="E22" s="203" t="s">
        <v>211</v>
      </c>
      <c r="F22" s="206">
        <v>7.33</v>
      </c>
      <c r="G22" s="203" t="s">
        <v>212</v>
      </c>
      <c r="H22" s="203" t="s">
        <v>1</v>
      </c>
      <c r="I22" s="200">
        <v>765000</v>
      </c>
      <c r="J22" s="200">
        <f t="shared" si="0"/>
        <v>3825000</v>
      </c>
    </row>
    <row r="23" spans="1:10" ht="23.25" customHeight="1">
      <c r="A23" s="200">
        <v>20</v>
      </c>
      <c r="B23" s="203" t="s">
        <v>213</v>
      </c>
      <c r="C23" s="204" t="s">
        <v>214</v>
      </c>
      <c r="D23" s="205">
        <v>36727</v>
      </c>
      <c r="E23" s="203" t="s">
        <v>211</v>
      </c>
      <c r="F23" s="206">
        <v>7.11</v>
      </c>
      <c r="G23" s="203" t="s">
        <v>41</v>
      </c>
      <c r="H23" s="203" t="s">
        <v>1</v>
      </c>
      <c r="I23" s="200">
        <v>765000</v>
      </c>
      <c r="J23" s="200">
        <f t="shared" si="0"/>
        <v>3825000</v>
      </c>
    </row>
    <row r="24" spans="1:10" ht="23.25" customHeight="1">
      <c r="A24" s="200">
        <v>21</v>
      </c>
      <c r="B24" s="203" t="s">
        <v>215</v>
      </c>
      <c r="C24" s="204" t="s">
        <v>216</v>
      </c>
      <c r="D24" s="205">
        <v>36763</v>
      </c>
      <c r="E24" s="203" t="s">
        <v>211</v>
      </c>
      <c r="F24" s="206">
        <v>7.04</v>
      </c>
      <c r="G24" s="203" t="s">
        <v>217</v>
      </c>
      <c r="H24" s="203" t="s">
        <v>1</v>
      </c>
      <c r="I24" s="200">
        <v>765000</v>
      </c>
      <c r="J24" s="200">
        <f t="shared" si="0"/>
        <v>3825000</v>
      </c>
    </row>
    <row r="25" spans="1:10" ht="23.25" customHeight="1">
      <c r="A25" s="200">
        <v>22</v>
      </c>
      <c r="B25" s="203" t="s">
        <v>218</v>
      </c>
      <c r="C25" s="204" t="s">
        <v>219</v>
      </c>
      <c r="D25" s="205">
        <v>36774</v>
      </c>
      <c r="E25" s="203" t="s">
        <v>220</v>
      </c>
      <c r="F25" s="206">
        <v>7.45</v>
      </c>
      <c r="G25" s="203" t="s">
        <v>221</v>
      </c>
      <c r="H25" s="203" t="s">
        <v>1</v>
      </c>
      <c r="I25" s="200">
        <v>765000</v>
      </c>
      <c r="J25" s="200">
        <f t="shared" si="0"/>
        <v>3825000</v>
      </c>
    </row>
    <row r="26" spans="1:10" ht="23.25" customHeight="1">
      <c r="A26" s="200">
        <v>23</v>
      </c>
      <c r="B26" s="203" t="s">
        <v>222</v>
      </c>
      <c r="C26" s="204" t="s">
        <v>223</v>
      </c>
      <c r="D26" s="205">
        <v>36860</v>
      </c>
      <c r="E26" s="203" t="s">
        <v>220</v>
      </c>
      <c r="F26" s="206">
        <v>7.4</v>
      </c>
      <c r="G26" s="203" t="s">
        <v>221</v>
      </c>
      <c r="H26" s="203" t="s">
        <v>1</v>
      </c>
      <c r="I26" s="200">
        <v>765000</v>
      </c>
      <c r="J26" s="200">
        <f t="shared" si="0"/>
        <v>3825000</v>
      </c>
    </row>
    <row r="27" spans="1:10" ht="23.25" customHeight="1">
      <c r="A27" s="200">
        <v>24</v>
      </c>
      <c r="B27" s="203" t="s">
        <v>224</v>
      </c>
      <c r="C27" s="204" t="s">
        <v>225</v>
      </c>
      <c r="D27" s="205">
        <v>36767</v>
      </c>
      <c r="E27" s="203" t="s">
        <v>220</v>
      </c>
      <c r="F27" s="206">
        <v>7.29</v>
      </c>
      <c r="G27" s="203" t="s">
        <v>221</v>
      </c>
      <c r="H27" s="203" t="s">
        <v>1</v>
      </c>
      <c r="I27" s="200">
        <v>765000</v>
      </c>
      <c r="J27" s="200">
        <f t="shared" si="0"/>
        <v>3825000</v>
      </c>
    </row>
    <row r="28" spans="1:10" ht="23.25" customHeight="1">
      <c r="A28" s="200">
        <v>25</v>
      </c>
      <c r="B28" s="203" t="s">
        <v>226</v>
      </c>
      <c r="C28" s="204" t="s">
        <v>227</v>
      </c>
      <c r="D28" s="205">
        <v>36661</v>
      </c>
      <c r="E28" s="203" t="s">
        <v>220</v>
      </c>
      <c r="F28" s="206">
        <v>7.29</v>
      </c>
      <c r="G28" s="203" t="s">
        <v>221</v>
      </c>
      <c r="H28" s="203" t="s">
        <v>1</v>
      </c>
      <c r="I28" s="200">
        <v>765000</v>
      </c>
      <c r="J28" s="200">
        <f t="shared" si="0"/>
        <v>3825000</v>
      </c>
    </row>
    <row r="29" spans="1:10" ht="23.25" customHeight="1">
      <c r="A29" s="200">
        <v>26</v>
      </c>
      <c r="B29" s="203" t="s">
        <v>228</v>
      </c>
      <c r="C29" s="204" t="s">
        <v>229</v>
      </c>
      <c r="D29" s="205">
        <v>36759</v>
      </c>
      <c r="E29" s="203" t="s">
        <v>220</v>
      </c>
      <c r="F29" s="206">
        <v>7.22</v>
      </c>
      <c r="G29" s="203" t="s">
        <v>230</v>
      </c>
      <c r="H29" s="203" t="s">
        <v>1</v>
      </c>
      <c r="I29" s="200">
        <v>765000</v>
      </c>
      <c r="J29" s="200">
        <f t="shared" si="0"/>
        <v>3825000</v>
      </c>
    </row>
    <row r="30" spans="1:10" ht="23.25" customHeight="1">
      <c r="A30" s="200">
        <v>27</v>
      </c>
      <c r="B30" s="203" t="s">
        <v>231</v>
      </c>
      <c r="C30" s="204" t="s">
        <v>232</v>
      </c>
      <c r="D30" s="205">
        <v>36792</v>
      </c>
      <c r="E30" s="203" t="s">
        <v>220</v>
      </c>
      <c r="F30" s="206">
        <v>7.07</v>
      </c>
      <c r="G30" s="203" t="s">
        <v>60</v>
      </c>
      <c r="H30" s="203" t="s">
        <v>1</v>
      </c>
      <c r="I30" s="200">
        <v>765000</v>
      </c>
      <c r="J30" s="200">
        <f t="shared" si="0"/>
        <v>3825000</v>
      </c>
    </row>
    <row r="31" spans="1:10" ht="23.25" customHeight="1">
      <c r="A31" s="200">
        <v>28</v>
      </c>
      <c r="B31" s="203" t="s">
        <v>233</v>
      </c>
      <c r="C31" s="204" t="s">
        <v>234</v>
      </c>
      <c r="D31" s="205">
        <v>36842</v>
      </c>
      <c r="E31" s="203" t="s">
        <v>220</v>
      </c>
      <c r="F31" s="206">
        <v>7</v>
      </c>
      <c r="G31" s="203" t="s">
        <v>60</v>
      </c>
      <c r="H31" s="203" t="s">
        <v>1</v>
      </c>
      <c r="I31" s="200">
        <v>765000</v>
      </c>
      <c r="J31" s="200">
        <f t="shared" si="0"/>
        <v>3825000</v>
      </c>
    </row>
    <row r="32" spans="1:10" ht="23.25" customHeight="1">
      <c r="A32" s="200">
        <v>29</v>
      </c>
      <c r="B32" s="203" t="s">
        <v>235</v>
      </c>
      <c r="C32" s="204" t="s">
        <v>236</v>
      </c>
      <c r="D32" s="205">
        <v>36147</v>
      </c>
      <c r="E32" s="203" t="s">
        <v>237</v>
      </c>
      <c r="F32" s="206">
        <v>8.39</v>
      </c>
      <c r="G32" s="203" t="s">
        <v>55</v>
      </c>
      <c r="H32" s="203" t="s">
        <v>0</v>
      </c>
      <c r="I32" s="200">
        <v>765000</v>
      </c>
      <c r="J32" s="200">
        <f>(I32+50000)*5</f>
        <v>4075000</v>
      </c>
    </row>
    <row r="33" spans="1:10" ht="23.25" customHeight="1">
      <c r="A33" s="200">
        <v>30</v>
      </c>
      <c r="B33" s="203" t="s">
        <v>238</v>
      </c>
      <c r="C33" s="204" t="s">
        <v>239</v>
      </c>
      <c r="D33" s="205">
        <v>35932</v>
      </c>
      <c r="E33" s="203" t="s">
        <v>237</v>
      </c>
      <c r="F33" s="206">
        <v>8.25</v>
      </c>
      <c r="G33" s="203" t="s">
        <v>39</v>
      </c>
      <c r="H33" s="203" t="s">
        <v>0</v>
      </c>
      <c r="I33" s="200">
        <v>765000</v>
      </c>
      <c r="J33" s="200">
        <f>(I33+50000)*5</f>
        <v>4075000</v>
      </c>
    </row>
    <row r="34" spans="1:10" ht="23.25" customHeight="1">
      <c r="A34" s="200">
        <v>31</v>
      </c>
      <c r="B34" s="203" t="s">
        <v>240</v>
      </c>
      <c r="C34" s="204" t="s">
        <v>241</v>
      </c>
      <c r="D34" s="205">
        <v>36063</v>
      </c>
      <c r="E34" s="203" t="s">
        <v>237</v>
      </c>
      <c r="F34" s="206">
        <v>8.0500000000000007</v>
      </c>
      <c r="G34" s="203" t="s">
        <v>55</v>
      </c>
      <c r="H34" s="203" t="s">
        <v>0</v>
      </c>
      <c r="I34" s="200">
        <v>765000</v>
      </c>
      <c r="J34" s="200">
        <f>(I34+50000)*5</f>
        <v>4075000</v>
      </c>
    </row>
    <row r="35" spans="1:10" ht="23.25" customHeight="1">
      <c r="A35" s="200">
        <v>32</v>
      </c>
      <c r="B35" s="203" t="s">
        <v>242</v>
      </c>
      <c r="C35" s="204" t="s">
        <v>243</v>
      </c>
      <c r="D35" s="205">
        <v>35858</v>
      </c>
      <c r="E35" s="203" t="s">
        <v>237</v>
      </c>
      <c r="F35" s="206">
        <v>7.87</v>
      </c>
      <c r="G35" s="203" t="s">
        <v>41</v>
      </c>
      <c r="H35" s="203" t="s">
        <v>1</v>
      </c>
      <c r="I35" s="200">
        <v>765000</v>
      </c>
      <c r="J35" s="200">
        <f t="shared" si="0"/>
        <v>3825000</v>
      </c>
    </row>
    <row r="36" spans="1:10" ht="23.25" customHeight="1">
      <c r="A36" s="200">
        <v>33</v>
      </c>
      <c r="B36" s="203" t="s">
        <v>244</v>
      </c>
      <c r="C36" s="204" t="s">
        <v>245</v>
      </c>
      <c r="D36" s="205">
        <v>35830</v>
      </c>
      <c r="E36" s="203" t="s">
        <v>246</v>
      </c>
      <c r="F36" s="206">
        <v>8.07</v>
      </c>
      <c r="G36" s="203" t="s">
        <v>47</v>
      </c>
      <c r="H36" s="203" t="s">
        <v>0</v>
      </c>
      <c r="I36" s="200">
        <v>765000</v>
      </c>
      <c r="J36" s="200">
        <f>(I36+50000)*5</f>
        <v>4075000</v>
      </c>
    </row>
    <row r="37" spans="1:10" ht="23.25" customHeight="1">
      <c r="A37" s="200">
        <v>34</v>
      </c>
      <c r="B37" s="203" t="s">
        <v>247</v>
      </c>
      <c r="C37" s="204" t="s">
        <v>248</v>
      </c>
      <c r="D37" s="205">
        <v>35892</v>
      </c>
      <c r="E37" s="203" t="s">
        <v>246</v>
      </c>
      <c r="F37" s="206">
        <v>7.85</v>
      </c>
      <c r="G37" s="203" t="s">
        <v>34</v>
      </c>
      <c r="H37" s="203" t="s">
        <v>1</v>
      </c>
      <c r="I37" s="200">
        <v>765000</v>
      </c>
      <c r="J37" s="200">
        <f t="shared" si="0"/>
        <v>3825000</v>
      </c>
    </row>
    <row r="38" spans="1:10" ht="23.25" customHeight="1">
      <c r="A38" s="200">
        <v>35</v>
      </c>
      <c r="B38" s="203" t="s">
        <v>249</v>
      </c>
      <c r="C38" s="204" t="s">
        <v>250</v>
      </c>
      <c r="D38" s="205">
        <v>36062</v>
      </c>
      <c r="E38" s="203" t="s">
        <v>246</v>
      </c>
      <c r="F38" s="206">
        <v>7.84</v>
      </c>
      <c r="G38" s="203" t="s">
        <v>75</v>
      </c>
      <c r="H38" s="203" t="s">
        <v>1</v>
      </c>
      <c r="I38" s="200">
        <v>765000</v>
      </c>
      <c r="J38" s="200">
        <f t="shared" si="0"/>
        <v>3825000</v>
      </c>
    </row>
    <row r="39" spans="1:10" ht="23.25" customHeight="1">
      <c r="A39" s="200">
        <v>36</v>
      </c>
      <c r="B39" s="203" t="s">
        <v>251</v>
      </c>
      <c r="C39" s="204" t="s">
        <v>252</v>
      </c>
      <c r="D39" s="205">
        <v>35781.4309027778</v>
      </c>
      <c r="E39" s="203" t="s">
        <v>246</v>
      </c>
      <c r="F39" s="206">
        <v>7.8</v>
      </c>
      <c r="G39" s="203" t="s">
        <v>34</v>
      </c>
      <c r="H39" s="203" t="s">
        <v>1</v>
      </c>
      <c r="I39" s="200">
        <v>765000</v>
      </c>
      <c r="J39" s="200">
        <f t="shared" si="0"/>
        <v>3825000</v>
      </c>
    </row>
    <row r="40" spans="1:10" ht="23.25" customHeight="1">
      <c r="A40" s="200">
        <v>37</v>
      </c>
      <c r="B40" s="203" t="s">
        <v>253</v>
      </c>
      <c r="C40" s="204" t="s">
        <v>254</v>
      </c>
      <c r="D40" s="205">
        <v>36048</v>
      </c>
      <c r="E40" s="203" t="s">
        <v>246</v>
      </c>
      <c r="F40" s="206">
        <v>7.75</v>
      </c>
      <c r="G40" s="203" t="s">
        <v>34</v>
      </c>
      <c r="H40" s="203" t="s">
        <v>1</v>
      </c>
      <c r="I40" s="200">
        <v>765000</v>
      </c>
      <c r="J40" s="200">
        <f t="shared" si="0"/>
        <v>3825000</v>
      </c>
    </row>
    <row r="41" spans="1:10" ht="23.25" customHeight="1">
      <c r="A41" s="200">
        <v>38</v>
      </c>
      <c r="B41" s="203" t="s">
        <v>255</v>
      </c>
      <c r="C41" s="204" t="s">
        <v>256</v>
      </c>
      <c r="D41" s="205">
        <v>36450</v>
      </c>
      <c r="E41" s="203" t="s">
        <v>257</v>
      </c>
      <c r="F41" s="206">
        <v>7.82</v>
      </c>
      <c r="G41" s="203" t="s">
        <v>212</v>
      </c>
      <c r="H41" s="203" t="s">
        <v>1</v>
      </c>
      <c r="I41" s="200">
        <v>765000</v>
      </c>
      <c r="J41" s="200">
        <f t="shared" si="0"/>
        <v>3825000</v>
      </c>
    </row>
    <row r="42" spans="1:10" ht="23.25" customHeight="1">
      <c r="A42" s="200">
        <v>39</v>
      </c>
      <c r="B42" s="203" t="s">
        <v>258</v>
      </c>
      <c r="C42" s="204" t="s">
        <v>259</v>
      </c>
      <c r="D42" s="205">
        <v>36467</v>
      </c>
      <c r="E42" s="203" t="s">
        <v>257</v>
      </c>
      <c r="F42" s="206">
        <v>7.76</v>
      </c>
      <c r="G42" s="203" t="s">
        <v>34</v>
      </c>
      <c r="H42" s="203" t="s">
        <v>1</v>
      </c>
      <c r="I42" s="200">
        <v>765000</v>
      </c>
      <c r="J42" s="200">
        <f t="shared" si="0"/>
        <v>3825000</v>
      </c>
    </row>
    <row r="43" spans="1:10" ht="23.25" customHeight="1">
      <c r="A43" s="200">
        <v>40</v>
      </c>
      <c r="B43" s="203" t="s">
        <v>260</v>
      </c>
      <c r="C43" s="204" t="s">
        <v>261</v>
      </c>
      <c r="D43" s="205">
        <v>36267</v>
      </c>
      <c r="E43" s="203" t="s">
        <v>257</v>
      </c>
      <c r="F43" s="206">
        <v>7.3</v>
      </c>
      <c r="G43" s="203" t="s">
        <v>55</v>
      </c>
      <c r="H43" s="203" t="s">
        <v>1</v>
      </c>
      <c r="I43" s="200">
        <v>765000</v>
      </c>
      <c r="J43" s="200">
        <f t="shared" si="0"/>
        <v>3825000</v>
      </c>
    </row>
    <row r="44" spans="1:10" ht="23.25" customHeight="1">
      <c r="A44" s="200">
        <v>41</v>
      </c>
      <c r="B44" s="203" t="s">
        <v>262</v>
      </c>
      <c r="C44" s="204" t="s">
        <v>263</v>
      </c>
      <c r="D44" s="205">
        <v>36497.664004629602</v>
      </c>
      <c r="E44" s="203" t="s">
        <v>264</v>
      </c>
      <c r="F44" s="206">
        <v>7.68</v>
      </c>
      <c r="G44" s="203" t="s">
        <v>41</v>
      </c>
      <c r="H44" s="203" t="s">
        <v>1</v>
      </c>
      <c r="I44" s="200">
        <v>765000</v>
      </c>
      <c r="J44" s="200">
        <f t="shared" si="0"/>
        <v>3825000</v>
      </c>
    </row>
    <row r="45" spans="1:10" ht="23.25" customHeight="1">
      <c r="A45" s="200">
        <v>42</v>
      </c>
      <c r="B45" s="203" t="s">
        <v>265</v>
      </c>
      <c r="C45" s="204" t="s">
        <v>266</v>
      </c>
      <c r="D45" s="205">
        <v>36217</v>
      </c>
      <c r="E45" s="203" t="s">
        <v>264</v>
      </c>
      <c r="F45" s="206">
        <v>7.52</v>
      </c>
      <c r="G45" s="203" t="s">
        <v>34</v>
      </c>
      <c r="H45" s="203" t="s">
        <v>1</v>
      </c>
      <c r="I45" s="200">
        <v>765000</v>
      </c>
      <c r="J45" s="200">
        <f t="shared" si="0"/>
        <v>3825000</v>
      </c>
    </row>
    <row r="46" spans="1:10" ht="23.25" customHeight="1">
      <c r="A46" s="200">
        <v>43</v>
      </c>
      <c r="B46" s="203" t="s">
        <v>267</v>
      </c>
      <c r="C46" s="204" t="s">
        <v>268</v>
      </c>
      <c r="D46" s="205">
        <v>43123.446249189801</v>
      </c>
      <c r="E46" s="203" t="s">
        <v>264</v>
      </c>
      <c r="F46" s="206">
        <v>7.39</v>
      </c>
      <c r="G46" s="203" t="s">
        <v>41</v>
      </c>
      <c r="H46" s="203" t="s">
        <v>1</v>
      </c>
      <c r="I46" s="200">
        <v>765000</v>
      </c>
      <c r="J46" s="200">
        <f t="shared" si="0"/>
        <v>3825000</v>
      </c>
    </row>
    <row r="47" spans="1:10" ht="23.25" customHeight="1">
      <c r="A47" s="200">
        <v>44</v>
      </c>
      <c r="B47" s="203" t="s">
        <v>269</v>
      </c>
      <c r="C47" s="204" t="s">
        <v>270</v>
      </c>
      <c r="D47" s="205">
        <v>36381</v>
      </c>
      <c r="E47" s="203" t="s">
        <v>271</v>
      </c>
      <c r="F47" s="206">
        <v>7.88</v>
      </c>
      <c r="G47" s="203" t="s">
        <v>47</v>
      </c>
      <c r="H47" s="203" t="s">
        <v>1</v>
      </c>
      <c r="I47" s="200">
        <v>765000</v>
      </c>
      <c r="J47" s="200">
        <f t="shared" si="0"/>
        <v>3825000</v>
      </c>
    </row>
    <row r="48" spans="1:10" ht="23.25" customHeight="1">
      <c r="A48" s="200">
        <v>45</v>
      </c>
      <c r="B48" s="203" t="s">
        <v>272</v>
      </c>
      <c r="C48" s="204" t="s">
        <v>130</v>
      </c>
      <c r="D48" s="205">
        <v>36244</v>
      </c>
      <c r="E48" s="203" t="s">
        <v>271</v>
      </c>
      <c r="F48" s="206">
        <v>7.57</v>
      </c>
      <c r="G48" s="203" t="s">
        <v>34</v>
      </c>
      <c r="H48" s="203" t="s">
        <v>1</v>
      </c>
      <c r="I48" s="200">
        <v>765000</v>
      </c>
      <c r="J48" s="200">
        <f t="shared" si="0"/>
        <v>3825000</v>
      </c>
    </row>
    <row r="49" spans="1:10" ht="23.25" customHeight="1">
      <c r="A49" s="200">
        <v>46</v>
      </c>
      <c r="B49" s="203" t="s">
        <v>273</v>
      </c>
      <c r="C49" s="204" t="s">
        <v>274</v>
      </c>
      <c r="D49" s="205">
        <v>36199</v>
      </c>
      <c r="E49" s="203" t="s">
        <v>271</v>
      </c>
      <c r="F49" s="206">
        <v>7.38</v>
      </c>
      <c r="G49" s="203" t="s">
        <v>212</v>
      </c>
      <c r="H49" s="203" t="s">
        <v>1</v>
      </c>
      <c r="I49" s="200">
        <v>765000</v>
      </c>
      <c r="J49" s="200">
        <f t="shared" si="0"/>
        <v>3825000</v>
      </c>
    </row>
    <row r="50" spans="1:10" ht="23.25" customHeight="1">
      <c r="A50" s="200">
        <v>47</v>
      </c>
      <c r="B50" s="203" t="s">
        <v>275</v>
      </c>
      <c r="C50" s="204" t="s">
        <v>276</v>
      </c>
      <c r="D50" s="205">
        <v>36448</v>
      </c>
      <c r="E50" s="203" t="s">
        <v>271</v>
      </c>
      <c r="F50" s="206">
        <v>7.32</v>
      </c>
      <c r="G50" s="203" t="s">
        <v>212</v>
      </c>
      <c r="H50" s="203" t="s">
        <v>1</v>
      </c>
      <c r="I50" s="200">
        <v>765000</v>
      </c>
      <c r="J50" s="200">
        <f t="shared" si="0"/>
        <v>3825000</v>
      </c>
    </row>
    <row r="51" spans="1:10" ht="23.25" customHeight="1">
      <c r="A51" s="200">
        <v>48</v>
      </c>
      <c r="B51" s="203" t="s">
        <v>277</v>
      </c>
      <c r="C51" s="204" t="s">
        <v>278</v>
      </c>
      <c r="D51" s="205">
        <v>36482</v>
      </c>
      <c r="E51" s="203" t="s">
        <v>271</v>
      </c>
      <c r="F51" s="206">
        <v>7.3</v>
      </c>
      <c r="G51" s="203" t="s">
        <v>41</v>
      </c>
      <c r="H51" s="203" t="s">
        <v>1</v>
      </c>
      <c r="I51" s="200">
        <v>765000</v>
      </c>
      <c r="J51" s="200">
        <f t="shared" si="0"/>
        <v>3825000</v>
      </c>
    </row>
    <row r="52" spans="1:10" ht="23.25" customHeight="1">
      <c r="A52" s="200">
        <v>49</v>
      </c>
      <c r="B52" s="203" t="s">
        <v>279</v>
      </c>
      <c r="C52" s="204" t="s">
        <v>280</v>
      </c>
      <c r="D52" s="205">
        <v>36574</v>
      </c>
      <c r="E52" s="203" t="s">
        <v>281</v>
      </c>
      <c r="F52" s="206">
        <v>8.26</v>
      </c>
      <c r="G52" s="203" t="s">
        <v>34</v>
      </c>
      <c r="H52" s="203" t="s">
        <v>0</v>
      </c>
      <c r="I52" s="200">
        <v>765000</v>
      </c>
      <c r="J52" s="200">
        <f>(I52+50000)*5</f>
        <v>4075000</v>
      </c>
    </row>
    <row r="53" spans="1:10" ht="23.25" customHeight="1">
      <c r="A53" s="200">
        <v>50</v>
      </c>
      <c r="B53" s="203" t="s">
        <v>282</v>
      </c>
      <c r="C53" s="204" t="s">
        <v>283</v>
      </c>
      <c r="D53" s="205">
        <v>36800</v>
      </c>
      <c r="E53" s="203" t="s">
        <v>281</v>
      </c>
      <c r="F53" s="206">
        <v>7.73</v>
      </c>
      <c r="G53" s="203" t="s">
        <v>34</v>
      </c>
      <c r="H53" s="203" t="s">
        <v>1</v>
      </c>
      <c r="I53" s="200">
        <v>765000</v>
      </c>
      <c r="J53" s="200">
        <f t="shared" si="0"/>
        <v>3825000</v>
      </c>
    </row>
    <row r="54" spans="1:10" ht="23.25" customHeight="1">
      <c r="A54" s="200">
        <v>51</v>
      </c>
      <c r="B54" s="203" t="s">
        <v>284</v>
      </c>
      <c r="C54" s="204" t="s">
        <v>285</v>
      </c>
      <c r="D54" s="205">
        <v>36813</v>
      </c>
      <c r="E54" s="203" t="s">
        <v>281</v>
      </c>
      <c r="F54" s="206">
        <v>7.68</v>
      </c>
      <c r="G54" s="203" t="s">
        <v>55</v>
      </c>
      <c r="H54" s="203" t="s">
        <v>1</v>
      </c>
      <c r="I54" s="200">
        <v>765000</v>
      </c>
      <c r="J54" s="200">
        <f t="shared" si="0"/>
        <v>3825000</v>
      </c>
    </row>
    <row r="55" spans="1:10" ht="23.25" customHeight="1">
      <c r="A55" s="200">
        <v>52</v>
      </c>
      <c r="B55" s="203" t="s">
        <v>286</v>
      </c>
      <c r="C55" s="204" t="s">
        <v>287</v>
      </c>
      <c r="D55" s="205">
        <v>36770</v>
      </c>
      <c r="E55" s="203" t="s">
        <v>281</v>
      </c>
      <c r="F55" s="206">
        <v>7.67</v>
      </c>
      <c r="G55" s="203" t="s">
        <v>212</v>
      </c>
      <c r="H55" s="203" t="s">
        <v>1</v>
      </c>
      <c r="I55" s="200">
        <v>765000</v>
      </c>
      <c r="J55" s="200">
        <f t="shared" si="0"/>
        <v>3825000</v>
      </c>
    </row>
    <row r="56" spans="1:10" ht="23.25" customHeight="1">
      <c r="A56" s="200">
        <v>53</v>
      </c>
      <c r="B56" s="203" t="s">
        <v>288</v>
      </c>
      <c r="C56" s="204" t="s">
        <v>289</v>
      </c>
      <c r="D56" s="205">
        <v>36773</v>
      </c>
      <c r="E56" s="203" t="s">
        <v>281</v>
      </c>
      <c r="F56" s="206">
        <v>7.62</v>
      </c>
      <c r="G56" s="203" t="s">
        <v>34</v>
      </c>
      <c r="H56" s="203" t="s">
        <v>1</v>
      </c>
      <c r="I56" s="200">
        <v>765000</v>
      </c>
      <c r="J56" s="200">
        <f t="shared" si="0"/>
        <v>3825000</v>
      </c>
    </row>
    <row r="57" spans="1:10" ht="23.25" customHeight="1">
      <c r="A57" s="200">
        <v>54</v>
      </c>
      <c r="B57" s="203" t="s">
        <v>290</v>
      </c>
      <c r="C57" s="204" t="s">
        <v>291</v>
      </c>
      <c r="D57" s="205">
        <v>36883</v>
      </c>
      <c r="E57" s="203" t="s">
        <v>281</v>
      </c>
      <c r="F57" s="206">
        <v>7.62</v>
      </c>
      <c r="G57" s="203" t="s">
        <v>34</v>
      </c>
      <c r="H57" s="203" t="s">
        <v>1</v>
      </c>
      <c r="I57" s="200">
        <v>765000</v>
      </c>
      <c r="J57" s="200">
        <f t="shared" si="0"/>
        <v>3825000</v>
      </c>
    </row>
    <row r="58" spans="1:10" ht="23.25" customHeight="1">
      <c r="A58" s="200">
        <v>55</v>
      </c>
      <c r="B58" s="203" t="s">
        <v>292</v>
      </c>
      <c r="C58" s="204" t="s">
        <v>293</v>
      </c>
      <c r="D58" s="205">
        <v>36567</v>
      </c>
      <c r="E58" s="203" t="s">
        <v>294</v>
      </c>
      <c r="F58" s="206">
        <v>7.97</v>
      </c>
      <c r="G58" s="203" t="s">
        <v>295</v>
      </c>
      <c r="H58" s="203" t="s">
        <v>1</v>
      </c>
      <c r="I58" s="200">
        <v>765000</v>
      </c>
      <c r="J58" s="200">
        <f t="shared" si="0"/>
        <v>3825000</v>
      </c>
    </row>
    <row r="59" spans="1:10" ht="23.25" customHeight="1">
      <c r="A59" s="200">
        <v>56</v>
      </c>
      <c r="B59" s="203" t="s">
        <v>296</v>
      </c>
      <c r="C59" s="204" t="s">
        <v>297</v>
      </c>
      <c r="D59" s="205">
        <v>36834</v>
      </c>
      <c r="E59" s="203" t="s">
        <v>294</v>
      </c>
      <c r="F59" s="206">
        <v>7.84</v>
      </c>
      <c r="G59" s="203" t="s">
        <v>75</v>
      </c>
      <c r="H59" s="203" t="s">
        <v>1</v>
      </c>
      <c r="I59" s="200">
        <v>765000</v>
      </c>
      <c r="J59" s="200">
        <f t="shared" si="0"/>
        <v>3825000</v>
      </c>
    </row>
    <row r="60" spans="1:10" ht="23.25" customHeight="1">
      <c r="A60" s="200">
        <v>57</v>
      </c>
      <c r="B60" s="203" t="s">
        <v>298</v>
      </c>
      <c r="C60" s="204" t="s">
        <v>299</v>
      </c>
      <c r="D60" s="205">
        <v>36873</v>
      </c>
      <c r="E60" s="203" t="s">
        <v>294</v>
      </c>
      <c r="F60" s="206">
        <v>7.48</v>
      </c>
      <c r="G60" s="203" t="s">
        <v>37</v>
      </c>
      <c r="H60" s="203" t="s">
        <v>1</v>
      </c>
      <c r="I60" s="200">
        <v>765000</v>
      </c>
      <c r="J60" s="200">
        <f t="shared" si="0"/>
        <v>3825000</v>
      </c>
    </row>
    <row r="61" spans="1:10" ht="23.25" customHeight="1">
      <c r="A61" s="200">
        <v>58</v>
      </c>
      <c r="B61" s="203" t="s">
        <v>300</v>
      </c>
      <c r="C61" s="204" t="s">
        <v>301</v>
      </c>
      <c r="D61" s="205">
        <v>36789</v>
      </c>
      <c r="E61" s="203" t="s">
        <v>302</v>
      </c>
      <c r="F61" s="206">
        <v>8.1199999999999992</v>
      </c>
      <c r="G61" s="203" t="s">
        <v>75</v>
      </c>
      <c r="H61" s="203" t="s">
        <v>0</v>
      </c>
      <c r="I61" s="200">
        <v>765000</v>
      </c>
      <c r="J61" s="200">
        <f>(I61+50000)*5</f>
        <v>4075000</v>
      </c>
    </row>
    <row r="62" spans="1:10" ht="23.25" customHeight="1">
      <c r="A62" s="200">
        <v>59</v>
      </c>
      <c r="B62" s="203" t="s">
        <v>303</v>
      </c>
      <c r="C62" s="204" t="s">
        <v>304</v>
      </c>
      <c r="D62" s="205">
        <v>35985</v>
      </c>
      <c r="E62" s="203" t="s">
        <v>302</v>
      </c>
      <c r="F62" s="206">
        <v>7.96</v>
      </c>
      <c r="G62" s="203" t="s">
        <v>47</v>
      </c>
      <c r="H62" s="203" t="s">
        <v>1</v>
      </c>
      <c r="I62" s="200">
        <v>765000</v>
      </c>
      <c r="J62" s="200">
        <f t="shared" si="0"/>
        <v>3825000</v>
      </c>
    </row>
    <row r="63" spans="1:10" ht="23.25" customHeight="1">
      <c r="A63" s="200">
        <v>60</v>
      </c>
      <c r="B63" s="203" t="s">
        <v>305</v>
      </c>
      <c r="C63" s="204" t="s">
        <v>306</v>
      </c>
      <c r="D63" s="205">
        <v>36771</v>
      </c>
      <c r="E63" s="203" t="s">
        <v>302</v>
      </c>
      <c r="F63" s="206">
        <v>7.69</v>
      </c>
      <c r="G63" s="203" t="s">
        <v>43</v>
      </c>
      <c r="H63" s="203" t="s">
        <v>1</v>
      </c>
      <c r="I63" s="200">
        <v>765000</v>
      </c>
      <c r="J63" s="200">
        <f t="shared" si="0"/>
        <v>3825000</v>
      </c>
    </row>
    <row r="64" spans="1:10" ht="23.25" customHeight="1">
      <c r="A64" s="200">
        <v>61</v>
      </c>
      <c r="B64" s="203" t="s">
        <v>307</v>
      </c>
      <c r="C64" s="204" t="s">
        <v>308</v>
      </c>
      <c r="D64" s="205">
        <v>36880</v>
      </c>
      <c r="E64" s="203" t="s">
        <v>302</v>
      </c>
      <c r="F64" s="206">
        <v>7.56</v>
      </c>
      <c r="G64" s="203" t="s">
        <v>47</v>
      </c>
      <c r="H64" s="203" t="s">
        <v>1</v>
      </c>
      <c r="I64" s="200">
        <v>765000</v>
      </c>
      <c r="J64" s="200">
        <f t="shared" si="0"/>
        <v>3825000</v>
      </c>
    </row>
    <row r="65" spans="1:10" ht="23.25" customHeight="1">
      <c r="A65" s="200">
        <v>62</v>
      </c>
      <c r="B65" s="203" t="s">
        <v>309</v>
      </c>
      <c r="C65" s="204" t="s">
        <v>310</v>
      </c>
      <c r="D65" s="205">
        <v>36578</v>
      </c>
      <c r="E65" s="203" t="s">
        <v>302</v>
      </c>
      <c r="F65" s="206">
        <v>7.53</v>
      </c>
      <c r="G65" s="203" t="s">
        <v>311</v>
      </c>
      <c r="H65" s="203" t="s">
        <v>1</v>
      </c>
      <c r="I65" s="200">
        <v>765000</v>
      </c>
      <c r="J65" s="200">
        <f t="shared" si="0"/>
        <v>3825000</v>
      </c>
    </row>
    <row r="66" spans="1:10" ht="23.25" customHeight="1">
      <c r="A66" s="200">
        <v>63</v>
      </c>
      <c r="B66" s="203" t="s">
        <v>312</v>
      </c>
      <c r="C66" s="204" t="s">
        <v>313</v>
      </c>
      <c r="D66" s="205">
        <v>36678</v>
      </c>
      <c r="E66" s="203" t="s">
        <v>314</v>
      </c>
      <c r="F66" s="206">
        <v>8.5</v>
      </c>
      <c r="G66" s="203" t="s">
        <v>315</v>
      </c>
      <c r="H66" s="203" t="s">
        <v>1</v>
      </c>
      <c r="I66" s="207">
        <v>615000</v>
      </c>
      <c r="J66" s="200">
        <f t="shared" si="0"/>
        <v>3075000</v>
      </c>
    </row>
    <row r="67" spans="1:10" ht="23.25" customHeight="1">
      <c r="A67" s="200">
        <v>64</v>
      </c>
      <c r="B67" s="203" t="s">
        <v>316</v>
      </c>
      <c r="C67" s="204" t="s">
        <v>317</v>
      </c>
      <c r="D67" s="205">
        <v>36815</v>
      </c>
      <c r="E67" s="203" t="s">
        <v>314</v>
      </c>
      <c r="F67" s="206">
        <v>7.12</v>
      </c>
      <c r="G67" s="203" t="s">
        <v>34</v>
      </c>
      <c r="H67" s="203" t="s">
        <v>1</v>
      </c>
      <c r="I67" s="207">
        <v>615000</v>
      </c>
      <c r="J67" s="200">
        <f t="shared" si="0"/>
        <v>3075000</v>
      </c>
    </row>
    <row r="68" spans="1:10" ht="23.25" customHeight="1">
      <c r="A68" s="200">
        <v>65</v>
      </c>
      <c r="B68" s="203" t="s">
        <v>318</v>
      </c>
      <c r="C68" s="204" t="s">
        <v>319</v>
      </c>
      <c r="D68" s="205">
        <v>36788</v>
      </c>
      <c r="E68" s="203" t="s">
        <v>320</v>
      </c>
      <c r="F68" s="206">
        <v>7.25</v>
      </c>
      <c r="G68" s="203" t="s">
        <v>321</v>
      </c>
      <c r="H68" s="203" t="s">
        <v>1</v>
      </c>
      <c r="I68" s="207">
        <v>615000</v>
      </c>
      <c r="J68" s="200">
        <f t="shared" si="0"/>
        <v>3075000</v>
      </c>
    </row>
    <row r="69" spans="1:10" ht="23.25" customHeight="1">
      <c r="A69" s="200">
        <v>66</v>
      </c>
      <c r="B69" s="203" t="s">
        <v>322</v>
      </c>
      <c r="C69" s="204" t="s">
        <v>323</v>
      </c>
      <c r="D69" s="205">
        <v>36874</v>
      </c>
      <c r="E69" s="203" t="s">
        <v>320</v>
      </c>
      <c r="F69" s="206">
        <v>7.05</v>
      </c>
      <c r="G69" s="203" t="s">
        <v>39</v>
      </c>
      <c r="H69" s="203" t="s">
        <v>1</v>
      </c>
      <c r="I69" s="207">
        <v>615000</v>
      </c>
      <c r="J69" s="200">
        <f t="shared" si="0"/>
        <v>3075000</v>
      </c>
    </row>
    <row r="70" spans="1:10" ht="23.25" customHeight="1">
      <c r="A70" s="200">
        <v>67</v>
      </c>
      <c r="B70" s="203" t="s">
        <v>324</v>
      </c>
      <c r="C70" s="204" t="s">
        <v>325</v>
      </c>
      <c r="D70" s="205">
        <v>35217</v>
      </c>
      <c r="E70" s="203" t="s">
        <v>326</v>
      </c>
      <c r="F70" s="206">
        <v>7.7</v>
      </c>
      <c r="G70" s="203" t="s">
        <v>43</v>
      </c>
      <c r="H70" s="203" t="s">
        <v>1</v>
      </c>
      <c r="I70" s="207">
        <v>520000</v>
      </c>
      <c r="J70" s="200">
        <f t="shared" ref="J70:J133" si="1">I70*5</f>
        <v>2600000</v>
      </c>
    </row>
    <row r="71" spans="1:10" ht="23.25" customHeight="1">
      <c r="A71" s="200">
        <v>68</v>
      </c>
      <c r="B71" s="203" t="s">
        <v>327</v>
      </c>
      <c r="C71" s="204" t="s">
        <v>328</v>
      </c>
      <c r="D71" s="205">
        <v>36801</v>
      </c>
      <c r="E71" s="203" t="s">
        <v>326</v>
      </c>
      <c r="F71" s="206">
        <v>7.45</v>
      </c>
      <c r="G71" s="203" t="s">
        <v>329</v>
      </c>
      <c r="H71" s="203" t="s">
        <v>1</v>
      </c>
      <c r="I71" s="207">
        <v>520000</v>
      </c>
      <c r="J71" s="200">
        <f t="shared" si="1"/>
        <v>2600000</v>
      </c>
    </row>
    <row r="72" spans="1:10" ht="23.25" customHeight="1">
      <c r="A72" s="200">
        <v>69</v>
      </c>
      <c r="B72" s="203" t="s">
        <v>330</v>
      </c>
      <c r="C72" s="204" t="s">
        <v>331</v>
      </c>
      <c r="D72" s="205">
        <v>36530</v>
      </c>
      <c r="E72" s="203" t="s">
        <v>326</v>
      </c>
      <c r="F72" s="206">
        <v>7.2</v>
      </c>
      <c r="G72" s="203" t="s">
        <v>39</v>
      </c>
      <c r="H72" s="203" t="s">
        <v>1</v>
      </c>
      <c r="I72" s="207">
        <v>520000</v>
      </c>
      <c r="J72" s="200">
        <f t="shared" si="1"/>
        <v>2600000</v>
      </c>
    </row>
    <row r="73" spans="1:10" ht="23.25" customHeight="1">
      <c r="A73" s="200">
        <v>70</v>
      </c>
      <c r="B73" s="203" t="s">
        <v>332</v>
      </c>
      <c r="C73" s="204" t="s">
        <v>333</v>
      </c>
      <c r="D73" s="205">
        <v>36886</v>
      </c>
      <c r="E73" s="203" t="s">
        <v>326</v>
      </c>
      <c r="F73" s="206">
        <v>7.08</v>
      </c>
      <c r="G73" s="203" t="s">
        <v>55</v>
      </c>
      <c r="H73" s="203" t="s">
        <v>1</v>
      </c>
      <c r="I73" s="207">
        <v>520000</v>
      </c>
      <c r="J73" s="200">
        <f t="shared" si="1"/>
        <v>2600000</v>
      </c>
    </row>
    <row r="74" spans="1:10" ht="23.25" customHeight="1">
      <c r="A74" s="200">
        <v>71</v>
      </c>
      <c r="B74" s="203" t="s">
        <v>334</v>
      </c>
      <c r="C74" s="204" t="s">
        <v>335</v>
      </c>
      <c r="D74" s="205">
        <v>36790</v>
      </c>
      <c r="E74" s="203" t="s">
        <v>336</v>
      </c>
      <c r="F74" s="206">
        <v>7.65</v>
      </c>
      <c r="G74" s="203" t="s">
        <v>55</v>
      </c>
      <c r="H74" s="203" t="s">
        <v>1</v>
      </c>
      <c r="I74" s="207">
        <v>520000</v>
      </c>
      <c r="J74" s="200">
        <f t="shared" si="1"/>
        <v>2600000</v>
      </c>
    </row>
    <row r="75" spans="1:10" ht="23.25" customHeight="1">
      <c r="A75" s="200">
        <v>72</v>
      </c>
      <c r="B75" s="203" t="s">
        <v>337</v>
      </c>
      <c r="C75" s="204" t="s">
        <v>338</v>
      </c>
      <c r="D75" s="205">
        <v>36689</v>
      </c>
      <c r="E75" s="203" t="s">
        <v>336</v>
      </c>
      <c r="F75" s="206">
        <v>7.5</v>
      </c>
      <c r="G75" s="203" t="s">
        <v>39</v>
      </c>
      <c r="H75" s="203" t="s">
        <v>1</v>
      </c>
      <c r="I75" s="207">
        <v>520000</v>
      </c>
      <c r="J75" s="200">
        <f t="shared" si="1"/>
        <v>2600000</v>
      </c>
    </row>
    <row r="76" spans="1:10" ht="23.25" customHeight="1">
      <c r="A76" s="200">
        <v>73</v>
      </c>
      <c r="B76" s="203" t="s">
        <v>339</v>
      </c>
      <c r="C76" s="204" t="s">
        <v>340</v>
      </c>
      <c r="D76" s="205">
        <v>36798</v>
      </c>
      <c r="E76" s="203" t="s">
        <v>336</v>
      </c>
      <c r="F76" s="206">
        <v>7.35</v>
      </c>
      <c r="G76" s="203" t="s">
        <v>75</v>
      </c>
      <c r="H76" s="203" t="s">
        <v>1</v>
      </c>
      <c r="I76" s="207">
        <v>520000</v>
      </c>
      <c r="J76" s="200">
        <f t="shared" si="1"/>
        <v>2600000</v>
      </c>
    </row>
    <row r="77" spans="1:10" ht="23.25" customHeight="1">
      <c r="A77" s="200">
        <v>74</v>
      </c>
      <c r="B77" s="203" t="s">
        <v>341</v>
      </c>
      <c r="C77" s="204" t="s">
        <v>342</v>
      </c>
      <c r="D77" s="205">
        <v>36563</v>
      </c>
      <c r="E77" s="203" t="s">
        <v>336</v>
      </c>
      <c r="F77" s="206">
        <v>7.2</v>
      </c>
      <c r="G77" s="203" t="s">
        <v>34</v>
      </c>
      <c r="H77" s="203" t="s">
        <v>1</v>
      </c>
      <c r="I77" s="207">
        <v>520000</v>
      </c>
      <c r="J77" s="200">
        <f t="shared" si="1"/>
        <v>2600000</v>
      </c>
    </row>
    <row r="78" spans="1:10" ht="23.25" customHeight="1">
      <c r="A78" s="200">
        <v>75</v>
      </c>
      <c r="B78" s="203" t="s">
        <v>343</v>
      </c>
      <c r="C78" s="204" t="s">
        <v>344</v>
      </c>
      <c r="D78" s="205">
        <v>36691</v>
      </c>
      <c r="E78" s="203" t="s">
        <v>345</v>
      </c>
      <c r="F78" s="206">
        <v>7.35</v>
      </c>
      <c r="G78" s="203" t="s">
        <v>43</v>
      </c>
      <c r="H78" s="203" t="s">
        <v>1</v>
      </c>
      <c r="I78" s="207">
        <v>520000</v>
      </c>
      <c r="J78" s="200">
        <f t="shared" si="1"/>
        <v>2600000</v>
      </c>
    </row>
    <row r="79" spans="1:10" ht="23.25" customHeight="1">
      <c r="A79" s="200">
        <v>76</v>
      </c>
      <c r="B79" s="203" t="s">
        <v>346</v>
      </c>
      <c r="C79" s="204" t="s">
        <v>347</v>
      </c>
      <c r="D79" s="205">
        <v>36573</v>
      </c>
      <c r="E79" s="203" t="s">
        <v>345</v>
      </c>
      <c r="F79" s="206">
        <v>7.13</v>
      </c>
      <c r="G79" s="203" t="s">
        <v>75</v>
      </c>
      <c r="H79" s="203" t="s">
        <v>1</v>
      </c>
      <c r="I79" s="207">
        <v>520000</v>
      </c>
      <c r="J79" s="200">
        <f t="shared" si="1"/>
        <v>2600000</v>
      </c>
    </row>
    <row r="80" spans="1:10" ht="23.25" customHeight="1">
      <c r="A80" s="200">
        <v>77</v>
      </c>
      <c r="B80" s="203" t="s">
        <v>348</v>
      </c>
      <c r="C80" s="204" t="s">
        <v>349</v>
      </c>
      <c r="D80" s="205">
        <v>36884</v>
      </c>
      <c r="E80" s="203" t="s">
        <v>345</v>
      </c>
      <c r="F80" s="206">
        <v>7.07</v>
      </c>
      <c r="G80" s="203" t="s">
        <v>41</v>
      </c>
      <c r="H80" s="203" t="s">
        <v>1</v>
      </c>
      <c r="I80" s="207">
        <v>520000</v>
      </c>
      <c r="J80" s="200">
        <f t="shared" si="1"/>
        <v>2600000</v>
      </c>
    </row>
    <row r="81" spans="1:10" ht="23.25" customHeight="1">
      <c r="A81" s="200">
        <v>78</v>
      </c>
      <c r="B81" s="203" t="s">
        <v>350</v>
      </c>
      <c r="C81" s="204" t="s">
        <v>351</v>
      </c>
      <c r="D81" s="205">
        <v>36883</v>
      </c>
      <c r="E81" s="203" t="s">
        <v>352</v>
      </c>
      <c r="F81" s="206">
        <v>7.6</v>
      </c>
      <c r="G81" s="203" t="s">
        <v>34</v>
      </c>
      <c r="H81" s="203" t="s">
        <v>1</v>
      </c>
      <c r="I81" s="207">
        <v>615000</v>
      </c>
      <c r="J81" s="200">
        <f t="shared" si="1"/>
        <v>3075000</v>
      </c>
    </row>
    <row r="82" spans="1:10" ht="23.25" customHeight="1">
      <c r="A82" s="200">
        <v>79</v>
      </c>
      <c r="B82" s="203" t="s">
        <v>353</v>
      </c>
      <c r="C82" s="204" t="s">
        <v>354</v>
      </c>
      <c r="D82" s="205">
        <v>36376</v>
      </c>
      <c r="E82" s="203" t="s">
        <v>352</v>
      </c>
      <c r="F82" s="206">
        <v>7.3</v>
      </c>
      <c r="G82" s="203" t="s">
        <v>43</v>
      </c>
      <c r="H82" s="203" t="s">
        <v>1</v>
      </c>
      <c r="I82" s="207">
        <v>615000</v>
      </c>
      <c r="J82" s="200">
        <f t="shared" si="1"/>
        <v>3075000</v>
      </c>
    </row>
    <row r="83" spans="1:10" ht="23.25" customHeight="1">
      <c r="A83" s="200">
        <v>80</v>
      </c>
      <c r="B83" s="203" t="s">
        <v>355</v>
      </c>
      <c r="C83" s="204" t="s">
        <v>356</v>
      </c>
      <c r="D83" s="205">
        <v>36384</v>
      </c>
      <c r="E83" s="203" t="s">
        <v>357</v>
      </c>
      <c r="F83" s="206">
        <v>7.45</v>
      </c>
      <c r="G83" s="203" t="s">
        <v>43</v>
      </c>
      <c r="H83" s="203" t="s">
        <v>1</v>
      </c>
      <c r="I83" s="207">
        <v>615000</v>
      </c>
      <c r="J83" s="200">
        <f t="shared" si="1"/>
        <v>3075000</v>
      </c>
    </row>
    <row r="84" spans="1:10" ht="23.25" customHeight="1">
      <c r="A84" s="200">
        <v>81</v>
      </c>
      <c r="B84" s="203" t="s">
        <v>358</v>
      </c>
      <c r="C84" s="204" t="s">
        <v>359</v>
      </c>
      <c r="D84" s="205">
        <v>36450</v>
      </c>
      <c r="E84" s="203" t="s">
        <v>360</v>
      </c>
      <c r="F84" s="206">
        <v>7.65</v>
      </c>
      <c r="G84" s="203" t="s">
        <v>212</v>
      </c>
      <c r="H84" s="203" t="s">
        <v>1</v>
      </c>
      <c r="I84" s="207">
        <v>615000</v>
      </c>
      <c r="J84" s="200">
        <f t="shared" si="1"/>
        <v>3075000</v>
      </c>
    </row>
    <row r="85" spans="1:10" ht="23.25" customHeight="1">
      <c r="A85" s="200">
        <v>82</v>
      </c>
      <c r="B85" s="203" t="s">
        <v>361</v>
      </c>
      <c r="C85" s="204" t="s">
        <v>362</v>
      </c>
      <c r="D85" s="205">
        <v>36590</v>
      </c>
      <c r="E85" s="203" t="s">
        <v>360</v>
      </c>
      <c r="F85" s="206">
        <v>7.09</v>
      </c>
      <c r="G85" s="203" t="s">
        <v>315</v>
      </c>
      <c r="H85" s="203" t="s">
        <v>1</v>
      </c>
      <c r="I85" s="207">
        <v>615000</v>
      </c>
      <c r="J85" s="200">
        <f t="shared" si="1"/>
        <v>3075000</v>
      </c>
    </row>
    <row r="86" spans="1:10" ht="23.25" customHeight="1">
      <c r="A86" s="200">
        <v>83</v>
      </c>
      <c r="B86" s="203" t="s">
        <v>363</v>
      </c>
      <c r="C86" s="204" t="s">
        <v>364</v>
      </c>
      <c r="D86" s="205">
        <v>36661</v>
      </c>
      <c r="E86" s="203" t="s">
        <v>360</v>
      </c>
      <c r="F86" s="206">
        <v>7.07</v>
      </c>
      <c r="G86" s="203" t="s">
        <v>34</v>
      </c>
      <c r="H86" s="203" t="s">
        <v>1</v>
      </c>
      <c r="I86" s="207">
        <v>615000</v>
      </c>
      <c r="J86" s="200">
        <f t="shared" si="1"/>
        <v>3075000</v>
      </c>
    </row>
    <row r="87" spans="1:10" ht="23.25" customHeight="1">
      <c r="A87" s="200">
        <v>84</v>
      </c>
      <c r="B87" s="203" t="s">
        <v>365</v>
      </c>
      <c r="C87" s="204" t="s">
        <v>366</v>
      </c>
      <c r="D87" s="205">
        <v>35632</v>
      </c>
      <c r="E87" s="203" t="s">
        <v>367</v>
      </c>
      <c r="F87" s="206">
        <v>8.69</v>
      </c>
      <c r="G87" s="203" t="s">
        <v>329</v>
      </c>
      <c r="H87" s="203" t="s">
        <v>0</v>
      </c>
      <c r="I87" s="207">
        <v>645000</v>
      </c>
      <c r="J87" s="200">
        <f>(I87+50000)*5</f>
        <v>3475000</v>
      </c>
    </row>
    <row r="88" spans="1:10" ht="23.25" customHeight="1">
      <c r="A88" s="200">
        <v>85</v>
      </c>
      <c r="B88" s="203" t="s">
        <v>368</v>
      </c>
      <c r="C88" s="204" t="s">
        <v>369</v>
      </c>
      <c r="D88" s="205">
        <v>35884</v>
      </c>
      <c r="E88" s="203" t="s">
        <v>367</v>
      </c>
      <c r="F88" s="206">
        <v>8.56</v>
      </c>
      <c r="G88" s="203" t="s">
        <v>47</v>
      </c>
      <c r="H88" s="203" t="s">
        <v>0</v>
      </c>
      <c r="I88" s="207">
        <v>645000</v>
      </c>
      <c r="J88" s="200">
        <f>(I88+50000)*5</f>
        <v>3475000</v>
      </c>
    </row>
    <row r="89" spans="1:10" ht="23.25" customHeight="1">
      <c r="A89" s="200">
        <v>86</v>
      </c>
      <c r="B89" s="203" t="s">
        <v>370</v>
      </c>
      <c r="C89" s="204" t="s">
        <v>371</v>
      </c>
      <c r="D89" s="205">
        <v>36155</v>
      </c>
      <c r="E89" s="203" t="s">
        <v>367</v>
      </c>
      <c r="F89" s="206">
        <v>8.49</v>
      </c>
      <c r="G89" s="203" t="s">
        <v>329</v>
      </c>
      <c r="H89" s="203" t="s">
        <v>0</v>
      </c>
      <c r="I89" s="207">
        <v>645000</v>
      </c>
      <c r="J89" s="200">
        <f>(I89+50000)*5</f>
        <v>3475000</v>
      </c>
    </row>
    <row r="90" spans="1:10" ht="23.25" customHeight="1">
      <c r="A90" s="200">
        <v>87</v>
      </c>
      <c r="B90" s="203" t="s">
        <v>372</v>
      </c>
      <c r="C90" s="204" t="s">
        <v>373</v>
      </c>
      <c r="D90" s="205">
        <v>36101</v>
      </c>
      <c r="E90" s="203" t="s">
        <v>367</v>
      </c>
      <c r="F90" s="206">
        <v>8.48</v>
      </c>
      <c r="G90" s="203" t="s">
        <v>47</v>
      </c>
      <c r="H90" s="203" t="s">
        <v>0</v>
      </c>
      <c r="I90" s="207">
        <v>645000</v>
      </c>
      <c r="J90" s="200">
        <f>(I90+50000)*5</f>
        <v>3475000</v>
      </c>
    </row>
    <row r="91" spans="1:10" ht="23.25" customHeight="1">
      <c r="A91" s="200">
        <v>88</v>
      </c>
      <c r="B91" s="203" t="s">
        <v>374</v>
      </c>
      <c r="C91" s="204" t="s">
        <v>375</v>
      </c>
      <c r="D91" s="205">
        <v>36143</v>
      </c>
      <c r="E91" s="203" t="s">
        <v>367</v>
      </c>
      <c r="F91" s="206">
        <v>8.34</v>
      </c>
      <c r="G91" s="203" t="s">
        <v>47</v>
      </c>
      <c r="H91" s="203" t="s">
        <v>0</v>
      </c>
      <c r="I91" s="207">
        <v>645000</v>
      </c>
      <c r="J91" s="200">
        <f>(I91+50000)*5</f>
        <v>3475000</v>
      </c>
    </row>
    <row r="92" spans="1:10" ht="23.25" customHeight="1">
      <c r="A92" s="200">
        <v>89</v>
      </c>
      <c r="B92" s="203" t="s">
        <v>376</v>
      </c>
      <c r="C92" s="204" t="s">
        <v>377</v>
      </c>
      <c r="D92" s="205">
        <v>33007</v>
      </c>
      <c r="E92" s="203" t="s">
        <v>378</v>
      </c>
      <c r="F92" s="206">
        <v>8.57</v>
      </c>
      <c r="G92" s="203" t="s">
        <v>212</v>
      </c>
      <c r="H92" s="203" t="s">
        <v>0</v>
      </c>
      <c r="I92" s="207">
        <v>645000</v>
      </c>
      <c r="J92" s="200">
        <f>(I92+50000)*5</f>
        <v>3475000</v>
      </c>
    </row>
    <row r="93" spans="1:10" ht="23.25" customHeight="1">
      <c r="A93" s="200">
        <v>90</v>
      </c>
      <c r="B93" s="203" t="s">
        <v>379</v>
      </c>
      <c r="C93" s="204" t="s">
        <v>380</v>
      </c>
      <c r="D93" s="205">
        <v>36410</v>
      </c>
      <c r="E93" s="203" t="s">
        <v>378</v>
      </c>
      <c r="F93" s="206">
        <v>8.1300000000000008</v>
      </c>
      <c r="G93" s="203" t="s">
        <v>43</v>
      </c>
      <c r="H93" s="203" t="s">
        <v>0</v>
      </c>
      <c r="I93" s="207">
        <v>645000</v>
      </c>
      <c r="J93" s="200">
        <f>(I93+50000)*5</f>
        <v>3475000</v>
      </c>
    </row>
    <row r="94" spans="1:10" ht="23.25" customHeight="1">
      <c r="A94" s="200">
        <v>91</v>
      </c>
      <c r="B94" s="203" t="s">
        <v>381</v>
      </c>
      <c r="C94" s="204" t="s">
        <v>382</v>
      </c>
      <c r="D94" s="205">
        <v>36380</v>
      </c>
      <c r="E94" s="203" t="s">
        <v>378</v>
      </c>
      <c r="F94" s="206">
        <v>8.1300000000000008</v>
      </c>
      <c r="G94" s="203" t="s">
        <v>383</v>
      </c>
      <c r="H94" s="203" t="s">
        <v>0</v>
      </c>
      <c r="I94" s="207">
        <v>645000</v>
      </c>
      <c r="J94" s="200">
        <f>(I94+50000)*5</f>
        <v>3475000</v>
      </c>
    </row>
    <row r="95" spans="1:10" ht="23.25" customHeight="1">
      <c r="A95" s="200">
        <v>92</v>
      </c>
      <c r="B95" s="203" t="s">
        <v>384</v>
      </c>
      <c r="C95" s="204" t="s">
        <v>385</v>
      </c>
      <c r="D95" s="205">
        <v>36384</v>
      </c>
      <c r="E95" s="203" t="s">
        <v>378</v>
      </c>
      <c r="F95" s="206">
        <v>7.54</v>
      </c>
      <c r="G95" s="203" t="s">
        <v>49</v>
      </c>
      <c r="H95" s="203" t="s">
        <v>1</v>
      </c>
      <c r="I95" s="207">
        <v>645000</v>
      </c>
      <c r="J95" s="200">
        <f t="shared" si="1"/>
        <v>3225000</v>
      </c>
    </row>
    <row r="96" spans="1:10" ht="23.25" customHeight="1">
      <c r="A96" s="200">
        <v>93</v>
      </c>
      <c r="B96" s="203"/>
      <c r="C96" s="204" t="s">
        <v>386</v>
      </c>
      <c r="D96" s="205">
        <v>36776</v>
      </c>
      <c r="E96" s="203" t="s">
        <v>387</v>
      </c>
      <c r="F96" s="206">
        <v>8.32</v>
      </c>
      <c r="G96" s="203" t="s">
        <v>388</v>
      </c>
      <c r="H96" s="203" t="s">
        <v>0</v>
      </c>
      <c r="I96" s="207">
        <v>645000</v>
      </c>
      <c r="J96" s="200">
        <f>(I96+50000)*5</f>
        <v>3475000</v>
      </c>
    </row>
    <row r="97" spans="1:10" ht="23.25" customHeight="1">
      <c r="A97" s="200">
        <v>94</v>
      </c>
      <c r="B97" s="203" t="s">
        <v>389</v>
      </c>
      <c r="C97" s="204" t="s">
        <v>390</v>
      </c>
      <c r="D97" s="205">
        <v>36061.450486111098</v>
      </c>
      <c r="E97" s="203" t="s">
        <v>391</v>
      </c>
      <c r="F97" s="206">
        <v>8.4499999999999993</v>
      </c>
      <c r="G97" s="203" t="s">
        <v>295</v>
      </c>
      <c r="H97" s="203" t="s">
        <v>0</v>
      </c>
      <c r="I97" s="207">
        <v>645000</v>
      </c>
      <c r="J97" s="200">
        <f t="shared" ref="J97:J98" si="2">(I97+50000)*5</f>
        <v>3475000</v>
      </c>
    </row>
    <row r="98" spans="1:10" ht="23.25" customHeight="1">
      <c r="A98" s="200">
        <v>95</v>
      </c>
      <c r="B98" s="203" t="s">
        <v>392</v>
      </c>
      <c r="C98" s="204" t="s">
        <v>393</v>
      </c>
      <c r="D98" s="205">
        <v>35796</v>
      </c>
      <c r="E98" s="203" t="s">
        <v>391</v>
      </c>
      <c r="F98" s="206">
        <v>8.42</v>
      </c>
      <c r="G98" s="203" t="s">
        <v>43</v>
      </c>
      <c r="H98" s="203" t="s">
        <v>0</v>
      </c>
      <c r="I98" s="207">
        <v>645000</v>
      </c>
      <c r="J98" s="200">
        <f t="shared" si="2"/>
        <v>3475000</v>
      </c>
    </row>
    <row r="99" spans="1:10" ht="23.25" customHeight="1">
      <c r="A99" s="200">
        <v>96</v>
      </c>
      <c r="B99" s="203" t="s">
        <v>394</v>
      </c>
      <c r="C99" s="204" t="s">
        <v>395</v>
      </c>
      <c r="D99" s="205">
        <v>36403</v>
      </c>
      <c r="E99" s="203" t="s">
        <v>396</v>
      </c>
      <c r="F99" s="206">
        <v>7.92</v>
      </c>
      <c r="G99" s="203" t="s">
        <v>47</v>
      </c>
      <c r="H99" s="203" t="s">
        <v>1</v>
      </c>
      <c r="I99" s="207">
        <v>645000</v>
      </c>
      <c r="J99" s="200">
        <f t="shared" si="1"/>
        <v>3225000</v>
      </c>
    </row>
    <row r="100" spans="1:10" ht="23.25" customHeight="1">
      <c r="A100" s="200">
        <v>97</v>
      </c>
      <c r="B100" s="203" t="s">
        <v>397</v>
      </c>
      <c r="C100" s="204" t="s">
        <v>398</v>
      </c>
      <c r="D100" s="205">
        <v>36394</v>
      </c>
      <c r="E100" s="203" t="s">
        <v>396</v>
      </c>
      <c r="F100" s="206">
        <v>7.47</v>
      </c>
      <c r="G100" s="203" t="s">
        <v>41</v>
      </c>
      <c r="H100" s="203" t="s">
        <v>1</v>
      </c>
      <c r="I100" s="207">
        <v>645000</v>
      </c>
      <c r="J100" s="200">
        <f t="shared" si="1"/>
        <v>3225000</v>
      </c>
    </row>
    <row r="101" spans="1:10" ht="23.25" customHeight="1">
      <c r="A101" s="200">
        <v>98</v>
      </c>
      <c r="B101" s="203" t="s">
        <v>399</v>
      </c>
      <c r="C101" s="204" t="s">
        <v>400</v>
      </c>
      <c r="D101" s="205">
        <v>36364</v>
      </c>
      <c r="E101" s="203" t="s">
        <v>401</v>
      </c>
      <c r="F101" s="206">
        <v>7.56</v>
      </c>
      <c r="G101" s="203" t="s">
        <v>383</v>
      </c>
      <c r="H101" s="203" t="s">
        <v>1</v>
      </c>
      <c r="I101" s="207">
        <v>645000</v>
      </c>
      <c r="J101" s="200">
        <f t="shared" si="1"/>
        <v>3225000</v>
      </c>
    </row>
    <row r="102" spans="1:10" ht="23.25" customHeight="1">
      <c r="A102" s="200">
        <v>99</v>
      </c>
      <c r="B102" s="203" t="s">
        <v>402</v>
      </c>
      <c r="C102" s="204" t="s">
        <v>403</v>
      </c>
      <c r="D102" s="205">
        <v>36384</v>
      </c>
      <c r="E102" s="203" t="s">
        <v>401</v>
      </c>
      <c r="F102" s="206">
        <v>7.27</v>
      </c>
      <c r="G102" s="203" t="s">
        <v>37</v>
      </c>
      <c r="H102" s="203" t="s">
        <v>1</v>
      </c>
      <c r="I102" s="207">
        <v>645000</v>
      </c>
      <c r="J102" s="200">
        <f t="shared" si="1"/>
        <v>3225000</v>
      </c>
    </row>
    <row r="103" spans="1:10" ht="23.25" customHeight="1">
      <c r="A103" s="200">
        <v>100</v>
      </c>
      <c r="B103" s="203" t="s">
        <v>404</v>
      </c>
      <c r="C103" s="204" t="s">
        <v>405</v>
      </c>
      <c r="D103" s="205">
        <v>36395</v>
      </c>
      <c r="E103" s="203" t="s">
        <v>401</v>
      </c>
      <c r="F103" s="206">
        <v>7.22</v>
      </c>
      <c r="G103" s="203" t="s">
        <v>39</v>
      </c>
      <c r="H103" s="203" t="s">
        <v>1</v>
      </c>
      <c r="I103" s="207">
        <v>645000</v>
      </c>
      <c r="J103" s="200">
        <f t="shared" si="1"/>
        <v>3225000</v>
      </c>
    </row>
    <row r="104" spans="1:10" ht="23.25" customHeight="1">
      <c r="A104" s="200">
        <v>101</v>
      </c>
      <c r="B104" s="203" t="s">
        <v>406</v>
      </c>
      <c r="C104" s="204" t="s">
        <v>407</v>
      </c>
      <c r="D104" s="205">
        <v>36818</v>
      </c>
      <c r="E104" s="203" t="s">
        <v>408</v>
      </c>
      <c r="F104" s="206">
        <v>7.76</v>
      </c>
      <c r="G104" s="203" t="s">
        <v>41</v>
      </c>
      <c r="H104" s="203" t="s">
        <v>1</v>
      </c>
      <c r="I104" s="207">
        <v>645000</v>
      </c>
      <c r="J104" s="200">
        <f t="shared" si="1"/>
        <v>3225000</v>
      </c>
    </row>
    <row r="105" spans="1:10" ht="23.25" customHeight="1">
      <c r="A105" s="200">
        <v>102</v>
      </c>
      <c r="B105" s="203" t="s">
        <v>409</v>
      </c>
      <c r="C105" s="204" t="s">
        <v>410</v>
      </c>
      <c r="D105" s="205">
        <v>36754</v>
      </c>
      <c r="E105" s="203" t="s">
        <v>411</v>
      </c>
      <c r="F105" s="206">
        <v>8.86</v>
      </c>
      <c r="G105" s="203" t="s">
        <v>412</v>
      </c>
      <c r="H105" s="203" t="s">
        <v>0</v>
      </c>
      <c r="I105" s="207">
        <v>645000</v>
      </c>
      <c r="J105" s="200">
        <f t="shared" ref="J105:J106" si="3">(I105+50000)*5</f>
        <v>3475000</v>
      </c>
    </row>
    <row r="106" spans="1:10" ht="23.25" customHeight="1">
      <c r="A106" s="200">
        <v>103</v>
      </c>
      <c r="B106" s="203" t="s">
        <v>413</v>
      </c>
      <c r="C106" s="204" t="s">
        <v>414</v>
      </c>
      <c r="D106" s="205">
        <v>36306</v>
      </c>
      <c r="E106" s="203" t="s">
        <v>411</v>
      </c>
      <c r="F106" s="206">
        <v>8.52</v>
      </c>
      <c r="G106" s="203" t="s">
        <v>43</v>
      </c>
      <c r="H106" s="203" t="s">
        <v>0</v>
      </c>
      <c r="I106" s="207">
        <v>645000</v>
      </c>
      <c r="J106" s="200">
        <f t="shared" si="3"/>
        <v>3475000</v>
      </c>
    </row>
    <row r="107" spans="1:10" ht="23.25" customHeight="1">
      <c r="A107" s="200">
        <v>104</v>
      </c>
      <c r="B107" s="203" t="s">
        <v>415</v>
      </c>
      <c r="C107" s="204" t="s">
        <v>416</v>
      </c>
      <c r="D107" s="205">
        <v>36749</v>
      </c>
      <c r="E107" s="203" t="s">
        <v>411</v>
      </c>
      <c r="F107" s="206">
        <v>7.71</v>
      </c>
      <c r="G107" s="203" t="s">
        <v>321</v>
      </c>
      <c r="H107" s="203" t="s">
        <v>1</v>
      </c>
      <c r="I107" s="207">
        <v>645000</v>
      </c>
      <c r="J107" s="200">
        <f t="shared" si="1"/>
        <v>3225000</v>
      </c>
    </row>
    <row r="108" spans="1:10" ht="23.25" customHeight="1">
      <c r="A108" s="200">
        <v>105</v>
      </c>
      <c r="B108" s="203" t="s">
        <v>417</v>
      </c>
      <c r="C108" s="204" t="s">
        <v>418</v>
      </c>
      <c r="D108" s="205">
        <v>36858</v>
      </c>
      <c r="E108" s="203" t="s">
        <v>411</v>
      </c>
      <c r="F108" s="206">
        <v>7.6</v>
      </c>
      <c r="G108" s="203" t="s">
        <v>55</v>
      </c>
      <c r="H108" s="203" t="s">
        <v>1</v>
      </c>
      <c r="I108" s="207">
        <v>645000</v>
      </c>
      <c r="J108" s="200">
        <f t="shared" si="1"/>
        <v>3225000</v>
      </c>
    </row>
    <row r="109" spans="1:10" ht="23.25" customHeight="1">
      <c r="A109" s="200">
        <v>106</v>
      </c>
      <c r="B109" s="203" t="s">
        <v>419</v>
      </c>
      <c r="C109" s="204" t="s">
        <v>420</v>
      </c>
      <c r="D109" s="205">
        <v>35882</v>
      </c>
      <c r="E109" s="203" t="s">
        <v>421</v>
      </c>
      <c r="F109" s="206">
        <v>8.93</v>
      </c>
      <c r="G109" s="203" t="s">
        <v>47</v>
      </c>
      <c r="H109" s="203" t="s">
        <v>0</v>
      </c>
      <c r="I109" s="207">
        <v>645000</v>
      </c>
      <c r="J109" s="200">
        <f t="shared" ref="J109:J116" si="4">(I109+50000)*5</f>
        <v>3475000</v>
      </c>
    </row>
    <row r="110" spans="1:10" ht="23.25" customHeight="1">
      <c r="A110" s="200">
        <v>107</v>
      </c>
      <c r="B110" s="203" t="s">
        <v>422</v>
      </c>
      <c r="C110" s="204" t="s">
        <v>423</v>
      </c>
      <c r="D110" s="205">
        <v>36009</v>
      </c>
      <c r="E110" s="203" t="s">
        <v>421</v>
      </c>
      <c r="F110" s="206">
        <v>8.58</v>
      </c>
      <c r="G110" s="203" t="s">
        <v>37</v>
      </c>
      <c r="H110" s="203" t="s">
        <v>0</v>
      </c>
      <c r="I110" s="207">
        <v>645000</v>
      </c>
      <c r="J110" s="200">
        <f t="shared" si="4"/>
        <v>3475000</v>
      </c>
    </row>
    <row r="111" spans="1:10" ht="23.25" customHeight="1">
      <c r="A111" s="200">
        <v>108</v>
      </c>
      <c r="B111" s="203" t="s">
        <v>424</v>
      </c>
      <c r="C111" s="204" t="s">
        <v>425</v>
      </c>
      <c r="D111" s="205">
        <v>36254</v>
      </c>
      <c r="E111" s="203" t="s">
        <v>426</v>
      </c>
      <c r="F111" s="206">
        <v>8.84</v>
      </c>
      <c r="G111" s="203" t="s">
        <v>427</v>
      </c>
      <c r="H111" s="203" t="s">
        <v>0</v>
      </c>
      <c r="I111" s="207">
        <v>645000</v>
      </c>
      <c r="J111" s="200">
        <f t="shared" si="4"/>
        <v>3475000</v>
      </c>
    </row>
    <row r="112" spans="1:10" ht="23.25" customHeight="1">
      <c r="A112" s="200">
        <v>109</v>
      </c>
      <c r="B112" s="203" t="s">
        <v>428</v>
      </c>
      <c r="C112" s="204" t="s">
        <v>429</v>
      </c>
      <c r="D112" s="205">
        <v>36236</v>
      </c>
      <c r="E112" s="203" t="s">
        <v>426</v>
      </c>
      <c r="F112" s="206">
        <v>8.48</v>
      </c>
      <c r="G112" s="203" t="s">
        <v>47</v>
      </c>
      <c r="H112" s="203" t="s">
        <v>0</v>
      </c>
      <c r="I112" s="207">
        <v>645000</v>
      </c>
      <c r="J112" s="200">
        <f t="shared" si="4"/>
        <v>3475000</v>
      </c>
    </row>
    <row r="113" spans="1:10" ht="23.25" customHeight="1">
      <c r="A113" s="200">
        <v>110</v>
      </c>
      <c r="B113" s="203" t="s">
        <v>430</v>
      </c>
      <c r="C113" s="204" t="s">
        <v>431</v>
      </c>
      <c r="D113" s="205">
        <v>36327</v>
      </c>
      <c r="E113" s="203" t="s">
        <v>426</v>
      </c>
      <c r="F113" s="206">
        <v>8.3000000000000007</v>
      </c>
      <c r="G113" s="203" t="s">
        <v>58</v>
      </c>
      <c r="H113" s="203" t="s">
        <v>0</v>
      </c>
      <c r="I113" s="207">
        <v>645000</v>
      </c>
      <c r="J113" s="200">
        <f t="shared" si="4"/>
        <v>3475000</v>
      </c>
    </row>
    <row r="114" spans="1:10" ht="23.25" customHeight="1">
      <c r="A114" s="200">
        <v>111</v>
      </c>
      <c r="B114" s="203" t="s">
        <v>432</v>
      </c>
      <c r="C114" s="204" t="s">
        <v>433</v>
      </c>
      <c r="D114" s="205">
        <v>36537</v>
      </c>
      <c r="E114" s="203" t="s">
        <v>434</v>
      </c>
      <c r="F114" s="206">
        <v>8.9700000000000006</v>
      </c>
      <c r="G114" s="203" t="s">
        <v>47</v>
      </c>
      <c r="H114" s="203" t="s">
        <v>0</v>
      </c>
      <c r="I114" s="207">
        <v>645000</v>
      </c>
      <c r="J114" s="200">
        <f t="shared" si="4"/>
        <v>3475000</v>
      </c>
    </row>
    <row r="115" spans="1:10" ht="23.25" customHeight="1">
      <c r="A115" s="200">
        <v>112</v>
      </c>
      <c r="B115" s="203" t="s">
        <v>435</v>
      </c>
      <c r="C115" s="204" t="s">
        <v>436</v>
      </c>
      <c r="D115" s="205">
        <v>36315</v>
      </c>
      <c r="E115" s="203" t="s">
        <v>434</v>
      </c>
      <c r="F115" s="206">
        <v>8.5</v>
      </c>
      <c r="G115" s="203" t="s">
        <v>75</v>
      </c>
      <c r="H115" s="203" t="s">
        <v>0</v>
      </c>
      <c r="I115" s="207">
        <v>645000</v>
      </c>
      <c r="J115" s="200">
        <f t="shared" si="4"/>
        <v>3475000</v>
      </c>
    </row>
    <row r="116" spans="1:10" ht="23.25" customHeight="1">
      <c r="A116" s="200">
        <v>113</v>
      </c>
      <c r="B116" s="203" t="s">
        <v>437</v>
      </c>
      <c r="C116" s="204" t="s">
        <v>438</v>
      </c>
      <c r="D116" s="205">
        <v>36645</v>
      </c>
      <c r="E116" s="203" t="s">
        <v>434</v>
      </c>
      <c r="F116" s="206">
        <v>8.07</v>
      </c>
      <c r="G116" s="203" t="s">
        <v>47</v>
      </c>
      <c r="H116" s="203" t="s">
        <v>0</v>
      </c>
      <c r="I116" s="207">
        <v>645000</v>
      </c>
      <c r="J116" s="200">
        <f t="shared" si="4"/>
        <v>3475000</v>
      </c>
    </row>
    <row r="117" spans="1:10" ht="23.25" customHeight="1">
      <c r="A117" s="200">
        <v>114</v>
      </c>
      <c r="B117" s="203" t="s">
        <v>439</v>
      </c>
      <c r="C117" s="204" t="s">
        <v>440</v>
      </c>
      <c r="D117" s="205">
        <v>36758.607187499998</v>
      </c>
      <c r="E117" s="203" t="s">
        <v>434</v>
      </c>
      <c r="F117" s="206">
        <v>7.96</v>
      </c>
      <c r="G117" s="203" t="s">
        <v>60</v>
      </c>
      <c r="H117" s="203" t="s">
        <v>1</v>
      </c>
      <c r="I117" s="207">
        <v>645000</v>
      </c>
      <c r="J117" s="200">
        <f t="shared" si="1"/>
        <v>3225000</v>
      </c>
    </row>
    <row r="118" spans="1:10" ht="23.25" customHeight="1">
      <c r="A118" s="200">
        <v>115</v>
      </c>
      <c r="B118" s="203" t="s">
        <v>441</v>
      </c>
      <c r="C118" s="204" t="s">
        <v>442</v>
      </c>
      <c r="D118" s="205">
        <v>36632</v>
      </c>
      <c r="E118" s="203" t="s">
        <v>443</v>
      </c>
      <c r="F118" s="206">
        <v>9.23</v>
      </c>
      <c r="G118" s="203" t="s">
        <v>444</v>
      </c>
      <c r="H118" s="203" t="s">
        <v>172</v>
      </c>
      <c r="I118" s="207">
        <v>645000</v>
      </c>
      <c r="J118" s="200">
        <f>(I118+100000)*5</f>
        <v>3725000</v>
      </c>
    </row>
    <row r="119" spans="1:10" ht="23.25" customHeight="1">
      <c r="A119" s="200">
        <v>116</v>
      </c>
      <c r="B119" s="203" t="s">
        <v>445</v>
      </c>
      <c r="C119" s="204" t="s">
        <v>446</v>
      </c>
      <c r="D119" s="205">
        <v>36139</v>
      </c>
      <c r="E119" s="203" t="s">
        <v>447</v>
      </c>
      <c r="F119" s="206">
        <v>9.0299999999999994</v>
      </c>
      <c r="G119" s="203" t="s">
        <v>49</v>
      </c>
      <c r="H119" s="203" t="s">
        <v>172</v>
      </c>
      <c r="I119" s="207">
        <v>645000</v>
      </c>
      <c r="J119" s="200">
        <f>(I119+100000)*5</f>
        <v>3725000</v>
      </c>
    </row>
    <row r="120" spans="1:10" ht="23.25" customHeight="1">
      <c r="A120" s="200">
        <v>117</v>
      </c>
      <c r="B120" s="203" t="s">
        <v>448</v>
      </c>
      <c r="C120" s="204" t="s">
        <v>449</v>
      </c>
      <c r="D120" s="205">
        <v>35796</v>
      </c>
      <c r="E120" s="203" t="s">
        <v>447</v>
      </c>
      <c r="F120" s="206">
        <v>8.92</v>
      </c>
      <c r="G120" s="203" t="s">
        <v>329</v>
      </c>
      <c r="H120" s="203" t="s">
        <v>0</v>
      </c>
      <c r="I120" s="207">
        <v>645000</v>
      </c>
      <c r="J120" s="200">
        <f t="shared" ref="J120" si="5">(I120+50000)*5</f>
        <v>3475000</v>
      </c>
    </row>
    <row r="121" spans="1:10" ht="23.25" customHeight="1">
      <c r="A121" s="200">
        <v>118</v>
      </c>
      <c r="B121" s="203" t="s">
        <v>450</v>
      </c>
      <c r="C121" s="204" t="s">
        <v>451</v>
      </c>
      <c r="D121" s="205">
        <v>36058</v>
      </c>
      <c r="E121" s="203" t="s">
        <v>452</v>
      </c>
      <c r="F121" s="206">
        <v>7.81</v>
      </c>
      <c r="G121" s="203" t="s">
        <v>47</v>
      </c>
      <c r="H121" s="203" t="s">
        <v>1</v>
      </c>
      <c r="I121" s="207">
        <v>645000</v>
      </c>
      <c r="J121" s="200">
        <f t="shared" si="1"/>
        <v>3225000</v>
      </c>
    </row>
    <row r="122" spans="1:10" ht="23.25" customHeight="1">
      <c r="A122" s="200">
        <v>119</v>
      </c>
      <c r="B122" s="203" t="s">
        <v>453</v>
      </c>
      <c r="C122" s="204" t="s">
        <v>454</v>
      </c>
      <c r="D122" s="205">
        <v>36252</v>
      </c>
      <c r="E122" s="203" t="s">
        <v>452</v>
      </c>
      <c r="F122" s="206">
        <v>7.63</v>
      </c>
      <c r="G122" s="203" t="s">
        <v>47</v>
      </c>
      <c r="H122" s="203" t="s">
        <v>1</v>
      </c>
      <c r="I122" s="207">
        <v>645000</v>
      </c>
      <c r="J122" s="200">
        <f t="shared" si="1"/>
        <v>3225000</v>
      </c>
    </row>
    <row r="123" spans="1:10" ht="23.25" customHeight="1">
      <c r="A123" s="200">
        <v>120</v>
      </c>
      <c r="B123" s="203" t="s">
        <v>455</v>
      </c>
      <c r="C123" s="204" t="s">
        <v>456</v>
      </c>
      <c r="D123" s="205">
        <v>36637</v>
      </c>
      <c r="E123" s="203" t="s">
        <v>457</v>
      </c>
      <c r="F123" s="206">
        <v>8.4</v>
      </c>
      <c r="G123" s="203" t="s">
        <v>47</v>
      </c>
      <c r="H123" s="203" t="s">
        <v>0</v>
      </c>
      <c r="I123" s="207">
        <v>645000</v>
      </c>
      <c r="J123" s="200">
        <f t="shared" ref="J123:J125" si="6">(I123+50000)*5</f>
        <v>3475000</v>
      </c>
    </row>
    <row r="124" spans="1:10" ht="23.25" customHeight="1">
      <c r="A124" s="200">
        <v>121</v>
      </c>
      <c r="B124" s="203" t="s">
        <v>458</v>
      </c>
      <c r="C124" s="204" t="s">
        <v>459</v>
      </c>
      <c r="D124" s="205">
        <v>35491</v>
      </c>
      <c r="E124" s="203" t="s">
        <v>457</v>
      </c>
      <c r="F124" s="206">
        <v>8.15</v>
      </c>
      <c r="G124" s="203" t="s">
        <v>41</v>
      </c>
      <c r="H124" s="203" t="s">
        <v>0</v>
      </c>
      <c r="I124" s="207">
        <v>645000</v>
      </c>
      <c r="J124" s="200">
        <f t="shared" si="6"/>
        <v>3475000</v>
      </c>
    </row>
    <row r="125" spans="1:10" ht="23.25" customHeight="1">
      <c r="A125" s="200">
        <v>122</v>
      </c>
      <c r="B125" s="203" t="s">
        <v>460</v>
      </c>
      <c r="C125" s="204" t="s">
        <v>461</v>
      </c>
      <c r="D125" s="205">
        <v>36660</v>
      </c>
      <c r="E125" s="203" t="s">
        <v>457</v>
      </c>
      <c r="F125" s="206">
        <v>8</v>
      </c>
      <c r="G125" s="203" t="s">
        <v>41</v>
      </c>
      <c r="H125" s="203" t="s">
        <v>0</v>
      </c>
      <c r="I125" s="207">
        <v>645000</v>
      </c>
      <c r="J125" s="200">
        <f t="shared" si="6"/>
        <v>3475000</v>
      </c>
    </row>
    <row r="126" spans="1:10" ht="23.25" customHeight="1">
      <c r="A126" s="200">
        <v>123</v>
      </c>
      <c r="B126" s="203" t="s">
        <v>462</v>
      </c>
      <c r="C126" s="204" t="s">
        <v>463</v>
      </c>
      <c r="D126" s="205">
        <v>34747</v>
      </c>
      <c r="E126" s="203" t="s">
        <v>464</v>
      </c>
      <c r="F126" s="206">
        <v>7.91</v>
      </c>
      <c r="G126" s="203" t="s">
        <v>295</v>
      </c>
      <c r="H126" s="203" t="s">
        <v>1</v>
      </c>
      <c r="I126" s="207">
        <v>520000</v>
      </c>
      <c r="J126" s="200">
        <f t="shared" si="1"/>
        <v>2600000</v>
      </c>
    </row>
    <row r="127" spans="1:10" ht="23.25" customHeight="1">
      <c r="A127" s="200">
        <v>124</v>
      </c>
      <c r="B127" s="203" t="s">
        <v>465</v>
      </c>
      <c r="C127" s="204" t="s">
        <v>466</v>
      </c>
      <c r="D127" s="205">
        <v>35979</v>
      </c>
      <c r="E127" s="203" t="s">
        <v>467</v>
      </c>
      <c r="F127" s="206">
        <v>7.51</v>
      </c>
      <c r="G127" s="203" t="s">
        <v>75</v>
      </c>
      <c r="H127" s="203" t="s">
        <v>1</v>
      </c>
      <c r="I127" s="207">
        <v>520000</v>
      </c>
      <c r="J127" s="200">
        <f t="shared" si="1"/>
        <v>2600000</v>
      </c>
    </row>
    <row r="128" spans="1:10" ht="23.25" customHeight="1">
      <c r="A128" s="200">
        <v>125</v>
      </c>
      <c r="B128" s="203" t="s">
        <v>468</v>
      </c>
      <c r="C128" s="204" t="s">
        <v>469</v>
      </c>
      <c r="D128" s="205">
        <v>35720</v>
      </c>
      <c r="E128" s="203" t="s">
        <v>470</v>
      </c>
      <c r="F128" s="206">
        <v>8.82</v>
      </c>
      <c r="G128" s="203" t="s">
        <v>47</v>
      </c>
      <c r="H128" s="203" t="s">
        <v>0</v>
      </c>
      <c r="I128" s="207">
        <v>765000</v>
      </c>
      <c r="J128" s="200">
        <f t="shared" ref="J128:J130" si="7">(I128+50000)*5</f>
        <v>4075000</v>
      </c>
    </row>
    <row r="129" spans="1:10" ht="23.25" customHeight="1">
      <c r="A129" s="200">
        <v>126</v>
      </c>
      <c r="B129" s="203" t="s">
        <v>471</v>
      </c>
      <c r="C129" s="204" t="s">
        <v>472</v>
      </c>
      <c r="D129" s="205">
        <v>35841</v>
      </c>
      <c r="E129" s="203" t="s">
        <v>470</v>
      </c>
      <c r="F129" s="206">
        <v>8.17</v>
      </c>
      <c r="G129" s="203" t="s">
        <v>295</v>
      </c>
      <c r="H129" s="203" t="s">
        <v>0</v>
      </c>
      <c r="I129" s="207">
        <v>765000</v>
      </c>
      <c r="J129" s="200">
        <f t="shared" si="7"/>
        <v>4075000</v>
      </c>
    </row>
    <row r="130" spans="1:10" ht="23.25" customHeight="1">
      <c r="A130" s="200">
        <v>127</v>
      </c>
      <c r="B130" s="203" t="s">
        <v>473</v>
      </c>
      <c r="C130" s="204" t="s">
        <v>474</v>
      </c>
      <c r="D130" s="205">
        <v>33722</v>
      </c>
      <c r="E130" s="203" t="s">
        <v>475</v>
      </c>
      <c r="F130" s="206">
        <v>8.52</v>
      </c>
      <c r="G130" s="203" t="s">
        <v>321</v>
      </c>
      <c r="H130" s="203" t="s">
        <v>0</v>
      </c>
      <c r="I130" s="207">
        <v>765000</v>
      </c>
      <c r="J130" s="200">
        <f t="shared" si="7"/>
        <v>4075000</v>
      </c>
    </row>
    <row r="131" spans="1:10" ht="23.25" customHeight="1">
      <c r="A131" s="200">
        <v>128</v>
      </c>
      <c r="B131" s="203" t="s">
        <v>476</v>
      </c>
      <c r="C131" s="204" t="s">
        <v>477</v>
      </c>
      <c r="D131" s="205">
        <v>36317</v>
      </c>
      <c r="E131" s="203" t="s">
        <v>475</v>
      </c>
      <c r="F131" s="206">
        <v>7.64</v>
      </c>
      <c r="G131" s="203" t="s">
        <v>58</v>
      </c>
      <c r="H131" s="203" t="s">
        <v>1</v>
      </c>
      <c r="I131" s="207">
        <v>765000</v>
      </c>
      <c r="J131" s="200">
        <f t="shared" si="1"/>
        <v>3825000</v>
      </c>
    </row>
    <row r="132" spans="1:10" ht="23.25" customHeight="1">
      <c r="A132" s="200">
        <v>129</v>
      </c>
      <c r="B132" s="203" t="s">
        <v>478</v>
      </c>
      <c r="C132" s="204" t="s">
        <v>479</v>
      </c>
      <c r="D132" s="205">
        <v>35912</v>
      </c>
      <c r="E132" s="203" t="s">
        <v>475</v>
      </c>
      <c r="F132" s="206">
        <v>7.58</v>
      </c>
      <c r="G132" s="203" t="s">
        <v>43</v>
      </c>
      <c r="H132" s="203" t="s">
        <v>1</v>
      </c>
      <c r="I132" s="207">
        <v>765000</v>
      </c>
      <c r="J132" s="200">
        <f t="shared" si="1"/>
        <v>3825000</v>
      </c>
    </row>
    <row r="133" spans="1:10" ht="23.25" customHeight="1">
      <c r="A133" s="200">
        <v>130</v>
      </c>
      <c r="B133" s="203" t="s">
        <v>480</v>
      </c>
      <c r="C133" s="204" t="s">
        <v>481</v>
      </c>
      <c r="D133" s="205">
        <v>36397</v>
      </c>
      <c r="E133" s="203" t="s">
        <v>482</v>
      </c>
      <c r="F133" s="206">
        <v>7.69</v>
      </c>
      <c r="G133" s="203" t="s">
        <v>39</v>
      </c>
      <c r="H133" s="203" t="s">
        <v>1</v>
      </c>
      <c r="I133" s="207">
        <v>520000</v>
      </c>
      <c r="J133" s="200">
        <f t="shared" si="1"/>
        <v>2600000</v>
      </c>
    </row>
    <row r="134" spans="1:10" ht="23.25" customHeight="1">
      <c r="A134" s="200">
        <v>131</v>
      </c>
      <c r="B134" s="203" t="s">
        <v>483</v>
      </c>
      <c r="C134" s="204" t="s">
        <v>484</v>
      </c>
      <c r="D134" s="205">
        <v>36470</v>
      </c>
      <c r="E134" s="203" t="s">
        <v>74</v>
      </c>
      <c r="F134" s="206">
        <v>8.1999999999999993</v>
      </c>
      <c r="G134" s="203" t="s">
        <v>388</v>
      </c>
      <c r="H134" s="203" t="s">
        <v>0</v>
      </c>
      <c r="I134" s="207">
        <v>520000</v>
      </c>
      <c r="J134" s="200">
        <f t="shared" ref="J134:J137" si="8">(I134+50000)*5</f>
        <v>2850000</v>
      </c>
    </row>
    <row r="135" spans="1:10" ht="23.25" customHeight="1">
      <c r="A135" s="200">
        <v>132</v>
      </c>
      <c r="B135" s="203" t="s">
        <v>485</v>
      </c>
      <c r="C135" s="204" t="s">
        <v>486</v>
      </c>
      <c r="D135" s="205">
        <v>36472</v>
      </c>
      <c r="E135" s="203" t="s">
        <v>74</v>
      </c>
      <c r="F135" s="206">
        <v>8</v>
      </c>
      <c r="G135" s="203" t="s">
        <v>388</v>
      </c>
      <c r="H135" s="203" t="s">
        <v>0</v>
      </c>
      <c r="I135" s="207">
        <v>520000</v>
      </c>
      <c r="J135" s="200">
        <f t="shared" si="8"/>
        <v>2850000</v>
      </c>
    </row>
    <row r="136" spans="1:10" ht="23.25" customHeight="1">
      <c r="A136" s="200">
        <v>133</v>
      </c>
      <c r="B136" s="203" t="s">
        <v>487</v>
      </c>
      <c r="C136" s="204" t="s">
        <v>488</v>
      </c>
      <c r="D136" s="205">
        <v>36453</v>
      </c>
      <c r="E136" s="203" t="s">
        <v>74</v>
      </c>
      <c r="F136" s="206">
        <v>7.73</v>
      </c>
      <c r="G136" s="203" t="s">
        <v>75</v>
      </c>
      <c r="H136" s="203" t="s">
        <v>1</v>
      </c>
      <c r="I136" s="207">
        <v>520000</v>
      </c>
      <c r="J136" s="200">
        <f t="shared" ref="J136:J158" si="9">I136*5</f>
        <v>2600000</v>
      </c>
    </row>
    <row r="137" spans="1:10" ht="23.25" customHeight="1">
      <c r="A137" s="200">
        <v>134</v>
      </c>
      <c r="B137" s="203" t="s">
        <v>489</v>
      </c>
      <c r="C137" s="204" t="s">
        <v>490</v>
      </c>
      <c r="D137" s="205">
        <v>36575</v>
      </c>
      <c r="E137" s="203" t="s">
        <v>76</v>
      </c>
      <c r="F137" s="206">
        <v>8.06</v>
      </c>
      <c r="G137" s="203" t="s">
        <v>427</v>
      </c>
      <c r="H137" s="203" t="s">
        <v>0</v>
      </c>
      <c r="I137" s="207">
        <v>520000</v>
      </c>
      <c r="J137" s="200">
        <f t="shared" si="8"/>
        <v>2850000</v>
      </c>
    </row>
    <row r="138" spans="1:10" ht="23.25" customHeight="1">
      <c r="A138" s="200">
        <v>135</v>
      </c>
      <c r="B138" s="203" t="s">
        <v>491</v>
      </c>
      <c r="C138" s="204" t="s">
        <v>492</v>
      </c>
      <c r="D138" s="205">
        <v>36547</v>
      </c>
      <c r="E138" s="203" t="s">
        <v>76</v>
      </c>
      <c r="F138" s="206">
        <v>7.17</v>
      </c>
      <c r="G138" s="203" t="s">
        <v>58</v>
      </c>
      <c r="H138" s="203" t="s">
        <v>1</v>
      </c>
      <c r="I138" s="207">
        <v>520000</v>
      </c>
      <c r="J138" s="200">
        <f t="shared" si="9"/>
        <v>2600000</v>
      </c>
    </row>
    <row r="139" spans="1:10" ht="23.25" customHeight="1">
      <c r="A139" s="200">
        <v>136</v>
      </c>
      <c r="B139" s="203" t="s">
        <v>493</v>
      </c>
      <c r="C139" s="204" t="s">
        <v>494</v>
      </c>
      <c r="D139" s="205">
        <v>36187</v>
      </c>
      <c r="E139" s="203" t="s">
        <v>495</v>
      </c>
      <c r="F139" s="206">
        <v>7.73</v>
      </c>
      <c r="G139" s="203" t="s">
        <v>58</v>
      </c>
      <c r="H139" s="203" t="s">
        <v>1</v>
      </c>
      <c r="I139" s="207">
        <v>520000</v>
      </c>
      <c r="J139" s="200">
        <f t="shared" si="9"/>
        <v>2600000</v>
      </c>
    </row>
    <row r="140" spans="1:10" ht="23.25" customHeight="1">
      <c r="A140" s="200">
        <v>137</v>
      </c>
      <c r="B140" s="203" t="s">
        <v>496</v>
      </c>
      <c r="C140" s="204" t="s">
        <v>497</v>
      </c>
      <c r="D140" s="205">
        <v>35838</v>
      </c>
      <c r="E140" s="203" t="s">
        <v>498</v>
      </c>
      <c r="F140" s="206">
        <v>7.1</v>
      </c>
      <c r="G140" s="203" t="s">
        <v>41</v>
      </c>
      <c r="H140" s="203" t="s">
        <v>1</v>
      </c>
      <c r="I140" s="207">
        <v>520000</v>
      </c>
      <c r="J140" s="200">
        <f t="shared" si="9"/>
        <v>2600000</v>
      </c>
    </row>
    <row r="141" spans="1:10" ht="23.25" customHeight="1">
      <c r="A141" s="200">
        <v>138</v>
      </c>
      <c r="B141" s="203" t="s">
        <v>499</v>
      </c>
      <c r="C141" s="204" t="s">
        <v>500</v>
      </c>
      <c r="D141" s="205">
        <v>35910</v>
      </c>
      <c r="E141" s="203" t="s">
        <v>501</v>
      </c>
      <c r="F141" s="206">
        <v>7.67</v>
      </c>
      <c r="G141" s="203" t="s">
        <v>34</v>
      </c>
      <c r="H141" s="203" t="s">
        <v>1</v>
      </c>
      <c r="I141" s="207">
        <v>520000</v>
      </c>
      <c r="J141" s="200">
        <f t="shared" si="9"/>
        <v>2600000</v>
      </c>
    </row>
    <row r="142" spans="1:10" ht="23.25" customHeight="1">
      <c r="A142" s="200">
        <v>139</v>
      </c>
      <c r="B142" s="203" t="s">
        <v>502</v>
      </c>
      <c r="C142" s="204" t="s">
        <v>503</v>
      </c>
      <c r="D142" s="205">
        <v>35980</v>
      </c>
      <c r="E142" s="203" t="s">
        <v>501</v>
      </c>
      <c r="F142" s="206">
        <v>7.09</v>
      </c>
      <c r="G142" s="203" t="s">
        <v>47</v>
      </c>
      <c r="H142" s="203" t="s">
        <v>1</v>
      </c>
      <c r="I142" s="207">
        <v>520000</v>
      </c>
      <c r="J142" s="200">
        <f t="shared" si="9"/>
        <v>2600000</v>
      </c>
    </row>
    <row r="143" spans="1:10" ht="23.25" customHeight="1">
      <c r="A143" s="200">
        <v>140</v>
      </c>
      <c r="B143" s="201" t="s">
        <v>504</v>
      </c>
      <c r="C143" s="202" t="s">
        <v>505</v>
      </c>
      <c r="D143" s="141">
        <v>35885.4199884259</v>
      </c>
      <c r="E143" s="201" t="s">
        <v>506</v>
      </c>
      <c r="F143" s="142">
        <v>9.35</v>
      </c>
      <c r="G143" s="142">
        <v>94</v>
      </c>
      <c r="H143" s="201" t="s">
        <v>172</v>
      </c>
      <c r="I143" s="200">
        <v>645000</v>
      </c>
      <c r="J143" s="200">
        <f>(I143+100000)*5</f>
        <v>3725000</v>
      </c>
    </row>
    <row r="144" spans="1:10" ht="23.25" customHeight="1">
      <c r="A144" s="200">
        <v>141</v>
      </c>
      <c r="B144" s="201" t="s">
        <v>507</v>
      </c>
      <c r="C144" s="202" t="s">
        <v>508</v>
      </c>
      <c r="D144" s="141">
        <v>36219</v>
      </c>
      <c r="E144" s="201" t="s">
        <v>509</v>
      </c>
      <c r="F144" s="142">
        <v>8.2799999999999994</v>
      </c>
      <c r="G144" s="142">
        <v>85</v>
      </c>
      <c r="H144" s="203" t="s">
        <v>0</v>
      </c>
      <c r="I144" s="200">
        <v>645000</v>
      </c>
      <c r="J144" s="200">
        <f t="shared" ref="J144:J155" si="10">(I144+50000)*5</f>
        <v>3475000</v>
      </c>
    </row>
    <row r="145" spans="1:10" ht="23.25" customHeight="1">
      <c r="A145" s="200">
        <v>142</v>
      </c>
      <c r="B145" s="203" t="s">
        <v>510</v>
      </c>
      <c r="C145" s="204" t="s">
        <v>511</v>
      </c>
      <c r="D145" s="205">
        <v>36154.426365740699</v>
      </c>
      <c r="E145" s="203" t="s">
        <v>512</v>
      </c>
      <c r="F145" s="206">
        <v>8.33</v>
      </c>
      <c r="G145" s="203" t="s">
        <v>58</v>
      </c>
      <c r="H145" s="203" t="s">
        <v>0</v>
      </c>
      <c r="I145" s="200">
        <v>645000</v>
      </c>
      <c r="J145" s="200">
        <f t="shared" si="10"/>
        <v>3475000</v>
      </c>
    </row>
    <row r="146" spans="1:10" ht="23.25" customHeight="1">
      <c r="A146" s="200">
        <v>143</v>
      </c>
      <c r="B146" s="203" t="s">
        <v>513</v>
      </c>
      <c r="C146" s="204" t="s">
        <v>514</v>
      </c>
      <c r="D146" s="205">
        <v>36133</v>
      </c>
      <c r="E146" s="203" t="s">
        <v>512</v>
      </c>
      <c r="F146" s="206">
        <v>8.1999999999999993</v>
      </c>
      <c r="G146" s="203" t="s">
        <v>47</v>
      </c>
      <c r="H146" s="203" t="s">
        <v>0</v>
      </c>
      <c r="I146" s="200">
        <v>645000</v>
      </c>
      <c r="J146" s="200">
        <f t="shared" si="10"/>
        <v>3475000</v>
      </c>
    </row>
    <row r="147" spans="1:10" ht="23.25" customHeight="1">
      <c r="A147" s="200">
        <v>144</v>
      </c>
      <c r="B147" s="203" t="s">
        <v>515</v>
      </c>
      <c r="C147" s="204" t="s">
        <v>516</v>
      </c>
      <c r="D147" s="205">
        <v>35833.425868055601</v>
      </c>
      <c r="E147" s="203" t="s">
        <v>512</v>
      </c>
      <c r="F147" s="206">
        <v>8.0299999999999994</v>
      </c>
      <c r="G147" s="206">
        <v>90</v>
      </c>
      <c r="H147" s="203" t="s">
        <v>0</v>
      </c>
      <c r="I147" s="200">
        <v>645000</v>
      </c>
      <c r="J147" s="200">
        <f t="shared" si="10"/>
        <v>3475000</v>
      </c>
    </row>
    <row r="148" spans="1:10" ht="23.25" customHeight="1">
      <c r="A148" s="200">
        <v>145</v>
      </c>
      <c r="B148" s="203" t="s">
        <v>517</v>
      </c>
      <c r="C148" s="204" t="s">
        <v>518</v>
      </c>
      <c r="D148" s="205">
        <v>36350</v>
      </c>
      <c r="E148" s="203" t="s">
        <v>519</v>
      </c>
      <c r="F148" s="206">
        <v>8.17</v>
      </c>
      <c r="G148" s="203" t="s">
        <v>329</v>
      </c>
      <c r="H148" s="203" t="s">
        <v>0</v>
      </c>
      <c r="I148" s="200">
        <v>645000</v>
      </c>
      <c r="J148" s="200">
        <f t="shared" si="10"/>
        <v>3475000</v>
      </c>
    </row>
    <row r="149" spans="1:10" ht="23.25" customHeight="1">
      <c r="A149" s="200">
        <v>146</v>
      </c>
      <c r="B149" s="203" t="s">
        <v>520</v>
      </c>
      <c r="C149" s="204" t="s">
        <v>521</v>
      </c>
      <c r="D149" s="205">
        <v>36369</v>
      </c>
      <c r="E149" s="203" t="s">
        <v>519</v>
      </c>
      <c r="F149" s="206">
        <v>8.01</v>
      </c>
      <c r="G149" s="203" t="s">
        <v>34</v>
      </c>
      <c r="H149" s="201" t="s">
        <v>0</v>
      </c>
      <c r="I149" s="200">
        <v>645000</v>
      </c>
      <c r="J149" s="200">
        <f t="shared" si="10"/>
        <v>3475000</v>
      </c>
    </row>
    <row r="150" spans="1:10" ht="23.25" customHeight="1">
      <c r="A150" s="200">
        <v>147</v>
      </c>
      <c r="B150" s="201" t="s">
        <v>522</v>
      </c>
      <c r="C150" s="202" t="s">
        <v>523</v>
      </c>
      <c r="D150" s="141">
        <v>37793.346412036997</v>
      </c>
      <c r="E150" s="201" t="s">
        <v>524</v>
      </c>
      <c r="F150" s="142">
        <v>8.14</v>
      </c>
      <c r="G150" s="142">
        <v>90</v>
      </c>
      <c r="H150" s="201" t="s">
        <v>0</v>
      </c>
      <c r="I150" s="200">
        <v>535000</v>
      </c>
      <c r="J150" s="200">
        <f t="shared" si="10"/>
        <v>2925000</v>
      </c>
    </row>
    <row r="151" spans="1:10" ht="23.25" customHeight="1">
      <c r="A151" s="200">
        <v>148</v>
      </c>
      <c r="B151" s="201" t="s">
        <v>525</v>
      </c>
      <c r="C151" s="202" t="s">
        <v>526</v>
      </c>
      <c r="D151" s="141">
        <v>38041.379421296297</v>
      </c>
      <c r="E151" s="201" t="s">
        <v>527</v>
      </c>
      <c r="F151" s="142">
        <v>8.5</v>
      </c>
      <c r="G151" s="142">
        <v>87</v>
      </c>
      <c r="H151" s="201" t="s">
        <v>0</v>
      </c>
      <c r="I151" s="200">
        <v>535000</v>
      </c>
      <c r="J151" s="200">
        <f t="shared" si="10"/>
        <v>2925000</v>
      </c>
    </row>
    <row r="152" spans="1:10" ht="23.25" customHeight="1">
      <c r="A152" s="200">
        <v>149</v>
      </c>
      <c r="B152" s="201" t="s">
        <v>528</v>
      </c>
      <c r="C152" s="202" t="s">
        <v>529</v>
      </c>
      <c r="D152" s="141">
        <v>37662</v>
      </c>
      <c r="E152" s="201" t="s">
        <v>530</v>
      </c>
      <c r="F152" s="142">
        <v>8.1</v>
      </c>
      <c r="G152" s="142">
        <v>81</v>
      </c>
      <c r="H152" s="203" t="s">
        <v>0</v>
      </c>
      <c r="I152" s="200">
        <v>535000</v>
      </c>
      <c r="J152" s="200">
        <f t="shared" si="10"/>
        <v>2925000</v>
      </c>
    </row>
    <row r="153" spans="1:10" ht="23.25" customHeight="1">
      <c r="A153" s="200">
        <v>150</v>
      </c>
      <c r="B153" s="203" t="s">
        <v>531</v>
      </c>
      <c r="C153" s="204" t="s">
        <v>532</v>
      </c>
      <c r="D153" s="205">
        <v>36688</v>
      </c>
      <c r="E153" s="203" t="s">
        <v>533</v>
      </c>
      <c r="F153" s="206">
        <v>8.3000000000000007</v>
      </c>
      <c r="G153" s="206">
        <v>90</v>
      </c>
      <c r="H153" s="201" t="s">
        <v>0</v>
      </c>
      <c r="I153" s="200">
        <v>535000</v>
      </c>
      <c r="J153" s="200">
        <f t="shared" si="10"/>
        <v>2925000</v>
      </c>
    </row>
    <row r="154" spans="1:10" ht="23.25" customHeight="1">
      <c r="A154" s="200">
        <v>151</v>
      </c>
      <c r="B154" s="201" t="s">
        <v>531</v>
      </c>
      <c r="C154" s="202" t="s">
        <v>534</v>
      </c>
      <c r="D154" s="141">
        <v>38813</v>
      </c>
      <c r="E154" s="201" t="s">
        <v>535</v>
      </c>
      <c r="F154" s="142">
        <v>8.5</v>
      </c>
      <c r="G154" s="142">
        <v>85</v>
      </c>
      <c r="H154" s="201" t="s">
        <v>0</v>
      </c>
      <c r="I154" s="200">
        <v>535000</v>
      </c>
      <c r="J154" s="200">
        <f t="shared" si="10"/>
        <v>2925000</v>
      </c>
    </row>
    <row r="155" spans="1:10" ht="23.25" customHeight="1">
      <c r="A155" s="200">
        <v>152</v>
      </c>
      <c r="B155" s="201" t="s">
        <v>536</v>
      </c>
      <c r="C155" s="202" t="s">
        <v>537</v>
      </c>
      <c r="D155" s="141">
        <v>38878</v>
      </c>
      <c r="E155" s="201" t="s">
        <v>538</v>
      </c>
      <c r="F155" s="142">
        <v>8.44</v>
      </c>
      <c r="G155" s="142">
        <v>90</v>
      </c>
      <c r="H155" s="201" t="s">
        <v>0</v>
      </c>
      <c r="I155" s="200">
        <v>535000</v>
      </c>
      <c r="J155" s="200">
        <f t="shared" si="10"/>
        <v>2925000</v>
      </c>
    </row>
    <row r="156" spans="1:10" ht="23.25" customHeight="1">
      <c r="A156" s="200">
        <v>153</v>
      </c>
      <c r="B156" s="201" t="s">
        <v>539</v>
      </c>
      <c r="C156" s="202" t="s">
        <v>540</v>
      </c>
      <c r="D156" s="141">
        <v>39444</v>
      </c>
      <c r="E156" s="201" t="s">
        <v>541</v>
      </c>
      <c r="F156" s="142">
        <v>7.9</v>
      </c>
      <c r="G156" s="142">
        <v>80</v>
      </c>
      <c r="H156" s="201" t="s">
        <v>1</v>
      </c>
      <c r="I156" s="200">
        <v>535000</v>
      </c>
      <c r="J156" s="200">
        <f t="shared" si="9"/>
        <v>2675000</v>
      </c>
    </row>
    <row r="157" spans="1:10" ht="23.25" customHeight="1">
      <c r="A157" s="200">
        <v>154</v>
      </c>
      <c r="B157" s="201" t="s">
        <v>542</v>
      </c>
      <c r="C157" s="202" t="s">
        <v>543</v>
      </c>
      <c r="D157" s="141">
        <v>38759</v>
      </c>
      <c r="E157" s="201" t="s">
        <v>541</v>
      </c>
      <c r="F157" s="142">
        <v>7.73</v>
      </c>
      <c r="G157" s="142">
        <v>80</v>
      </c>
      <c r="H157" s="201" t="s">
        <v>1</v>
      </c>
      <c r="I157" s="200">
        <v>535000</v>
      </c>
      <c r="J157" s="200">
        <f t="shared" si="9"/>
        <v>2675000</v>
      </c>
    </row>
    <row r="158" spans="1:10" ht="23.25" customHeight="1">
      <c r="A158" s="200">
        <v>155</v>
      </c>
      <c r="B158" s="201" t="s">
        <v>544</v>
      </c>
      <c r="C158" s="202" t="s">
        <v>545</v>
      </c>
      <c r="D158" s="141">
        <v>39768</v>
      </c>
      <c r="E158" s="201" t="s">
        <v>546</v>
      </c>
      <c r="F158" s="142">
        <v>7.73</v>
      </c>
      <c r="G158" s="142">
        <v>85</v>
      </c>
      <c r="H158" s="201" t="s">
        <v>1</v>
      </c>
      <c r="I158" s="200">
        <v>535000</v>
      </c>
      <c r="J158" s="200">
        <f t="shared" si="9"/>
        <v>2675000</v>
      </c>
    </row>
    <row r="159" spans="1:10" ht="23.25" customHeight="1">
      <c r="A159" s="200">
        <v>156</v>
      </c>
      <c r="B159" s="201" t="s">
        <v>547</v>
      </c>
      <c r="C159" s="202" t="s">
        <v>548</v>
      </c>
      <c r="D159" s="141">
        <v>38805</v>
      </c>
      <c r="E159" s="201" t="s">
        <v>549</v>
      </c>
      <c r="F159" s="142">
        <v>9.44</v>
      </c>
      <c r="G159" s="142">
        <v>88</v>
      </c>
      <c r="H159" s="201" t="s">
        <v>0</v>
      </c>
      <c r="I159" s="200">
        <v>535000</v>
      </c>
      <c r="J159" s="200">
        <f t="shared" ref="J159" si="11">(I159+50000)*5</f>
        <v>2925000</v>
      </c>
    </row>
    <row r="160" spans="1:10" ht="23.25" customHeight="1">
      <c r="A160" s="200">
        <v>157</v>
      </c>
      <c r="B160" s="201" t="s">
        <v>550</v>
      </c>
      <c r="C160" s="202" t="s">
        <v>551</v>
      </c>
      <c r="D160" s="141">
        <v>39078</v>
      </c>
      <c r="E160" s="201" t="s">
        <v>549</v>
      </c>
      <c r="F160" s="142">
        <v>9.18</v>
      </c>
      <c r="G160" s="142">
        <v>90</v>
      </c>
      <c r="H160" s="201" t="s">
        <v>172</v>
      </c>
      <c r="I160" s="200">
        <v>535000</v>
      </c>
      <c r="J160" s="200">
        <f>(I160+100000)*5</f>
        <v>3175000</v>
      </c>
    </row>
    <row r="161" spans="1:10" ht="23.25" customHeight="1">
      <c r="A161" s="200">
        <v>158</v>
      </c>
      <c r="B161" s="201" t="s">
        <v>552</v>
      </c>
      <c r="C161" s="202" t="s">
        <v>553</v>
      </c>
      <c r="D161" s="141">
        <v>37945.6848032407</v>
      </c>
      <c r="E161" s="201" t="s">
        <v>554</v>
      </c>
      <c r="F161" s="142">
        <v>8.6999999999999993</v>
      </c>
      <c r="G161" s="142">
        <v>85</v>
      </c>
      <c r="H161" s="201" t="s">
        <v>0</v>
      </c>
      <c r="I161" s="200">
        <v>535000</v>
      </c>
      <c r="J161" s="200">
        <f t="shared" ref="J161:J162" si="12">(I161+50000)*5</f>
        <v>2925000</v>
      </c>
    </row>
    <row r="162" spans="1:10" ht="23.25" customHeight="1">
      <c r="A162" s="200">
        <v>159</v>
      </c>
      <c r="B162" s="201" t="s">
        <v>555</v>
      </c>
      <c r="C162" s="202" t="s">
        <v>556</v>
      </c>
      <c r="D162" s="141">
        <v>37812</v>
      </c>
      <c r="E162" s="201" t="s">
        <v>557</v>
      </c>
      <c r="F162" s="142">
        <v>8.6199999999999992</v>
      </c>
      <c r="G162" s="142">
        <v>83</v>
      </c>
      <c r="H162" s="201" t="s">
        <v>0</v>
      </c>
      <c r="I162" s="200">
        <v>535000</v>
      </c>
      <c r="J162" s="200">
        <f t="shared" si="12"/>
        <v>2925000</v>
      </c>
    </row>
    <row r="163" spans="1:10" ht="23.25" customHeight="1">
      <c r="A163" s="208"/>
      <c r="B163" s="208"/>
      <c r="C163" s="208"/>
      <c r="D163" s="208"/>
      <c r="E163" s="208"/>
      <c r="F163" s="208"/>
      <c r="G163" s="208"/>
      <c r="H163" s="208"/>
      <c r="I163" s="209"/>
      <c r="J163" s="210">
        <f>SUM(J4:J162)</f>
        <v>547450000</v>
      </c>
    </row>
  </sheetData>
  <mergeCells count="10">
    <mergeCell ref="A1:J1"/>
    <mergeCell ref="A2:A3"/>
    <mergeCell ref="C2:C3"/>
    <mergeCell ref="D2:D3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HB các lớp năm cuối</vt:lpstr>
      <vt:lpstr>HB các lớp năm 2,3,4</vt:lpstr>
      <vt:lpstr>Ds học bổng các lớp năm cuối</vt:lpstr>
      <vt:lpstr>Ds học bổng các lớp năm 2,3,4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2019-09-25T03:03:30Z</dcterms:created>
  <dcterms:modified xsi:type="dcterms:W3CDTF">2019-09-30T02:22:30Z</dcterms:modified>
</cp:coreProperties>
</file>