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4295" windowHeight="4620"/>
  </bookViews>
  <sheets>
    <sheet name="HB các lớp năm cuối" sheetId="3" r:id="rId1"/>
    <sheet name="HB các lớp năm 2,3,4" sheetId="4" r:id="rId2"/>
  </sheets>
  <calcPr calcId="124519"/>
</workbook>
</file>

<file path=xl/calcChain.xml><?xml version="1.0" encoding="utf-8"?>
<calcChain xmlns="http://schemas.openxmlformats.org/spreadsheetml/2006/main">
  <c r="J64" i="4"/>
  <c r="I64"/>
  <c r="H64"/>
  <c r="C64"/>
  <c r="N63"/>
  <c r="L63"/>
  <c r="K63"/>
  <c r="G63"/>
  <c r="D63"/>
  <c r="N62"/>
  <c r="K62"/>
  <c r="G62"/>
  <c r="D62"/>
  <c r="L62" s="1"/>
  <c r="N61"/>
  <c r="L61"/>
  <c r="K61"/>
  <c r="G61"/>
  <c r="D61"/>
  <c r="N59"/>
  <c r="K59"/>
  <c r="G59"/>
  <c r="D59"/>
  <c r="L59" s="1"/>
  <c r="N58"/>
  <c r="L58"/>
  <c r="K58"/>
  <c r="G58"/>
  <c r="D58"/>
  <c r="N57"/>
  <c r="K57"/>
  <c r="G57"/>
  <c r="D57"/>
  <c r="L57" s="1"/>
  <c r="G56"/>
  <c r="N55"/>
  <c r="K55"/>
  <c r="G55"/>
  <c r="D55"/>
  <c r="L55" s="1"/>
  <c r="N54"/>
  <c r="L54"/>
  <c r="K54"/>
  <c r="G54"/>
  <c r="D54"/>
  <c r="N53"/>
  <c r="K53"/>
  <c r="G53"/>
  <c r="D53"/>
  <c r="L53" s="1"/>
  <c r="N52"/>
  <c r="L52"/>
  <c r="K52"/>
  <c r="G52"/>
  <c r="D52"/>
  <c r="N51"/>
  <c r="K51"/>
  <c r="G51"/>
  <c r="D51"/>
  <c r="L51" s="1"/>
  <c r="N50"/>
  <c r="L50"/>
  <c r="K50"/>
  <c r="G50"/>
  <c r="D50"/>
  <c r="N49"/>
  <c r="K49"/>
  <c r="G49"/>
  <c r="D49"/>
  <c r="L49" s="1"/>
  <c r="N48"/>
  <c r="L48"/>
  <c r="K48"/>
  <c r="G48"/>
  <c r="D48"/>
  <c r="N47"/>
  <c r="K47"/>
  <c r="G47"/>
  <c r="D47"/>
  <c r="L47" s="1"/>
  <c r="N45"/>
  <c r="L45"/>
  <c r="K45"/>
  <c r="G45"/>
  <c r="D45"/>
  <c r="N44"/>
  <c r="K44"/>
  <c r="G44"/>
  <c r="D44"/>
  <c r="L44" s="1"/>
  <c r="K43"/>
  <c r="N42"/>
  <c r="K42"/>
  <c r="G42"/>
  <c r="D42"/>
  <c r="L42" s="1"/>
  <c r="N41"/>
  <c r="L41"/>
  <c r="K41"/>
  <c r="G41"/>
  <c r="D41"/>
  <c r="K40"/>
  <c r="N39"/>
  <c r="L39"/>
  <c r="K39"/>
  <c r="G39"/>
  <c r="D39"/>
  <c r="K38"/>
  <c r="N37"/>
  <c r="L37"/>
  <c r="K37"/>
  <c r="G37"/>
  <c r="D37"/>
  <c r="N36"/>
  <c r="K36"/>
  <c r="G36"/>
  <c r="D36"/>
  <c r="L36" s="1"/>
  <c r="N35"/>
  <c r="L35"/>
  <c r="K35"/>
  <c r="G35"/>
  <c r="D35"/>
  <c r="N34"/>
  <c r="K34"/>
  <c r="G34"/>
  <c r="D34"/>
  <c r="L34" s="1"/>
  <c r="K33"/>
  <c r="N30"/>
  <c r="K30"/>
  <c r="G30"/>
  <c r="D30"/>
  <c r="L30" s="1"/>
  <c r="N29"/>
  <c r="L29"/>
  <c r="K29"/>
  <c r="G29"/>
  <c r="D29"/>
  <c r="N28"/>
  <c r="K28"/>
  <c r="G28"/>
  <c r="D28"/>
  <c r="L28" s="1"/>
  <c r="N27"/>
  <c r="L27"/>
  <c r="K27"/>
  <c r="G27"/>
  <c r="D27"/>
  <c r="N26"/>
  <c r="K26"/>
  <c r="G26"/>
  <c r="D26"/>
  <c r="L26" s="1"/>
  <c r="N25"/>
  <c r="L25"/>
  <c r="K25"/>
  <c r="G25"/>
  <c r="D25"/>
  <c r="N24"/>
  <c r="K24"/>
  <c r="G24"/>
  <c r="D24"/>
  <c r="L24" s="1"/>
  <c r="N23"/>
  <c r="L23"/>
  <c r="K23"/>
  <c r="G23"/>
  <c r="D23"/>
  <c r="N22"/>
  <c r="K22"/>
  <c r="G22"/>
  <c r="D22"/>
  <c r="L22" s="1"/>
  <c r="N21"/>
  <c r="L21"/>
  <c r="K21"/>
  <c r="G21"/>
  <c r="D21"/>
  <c r="N20"/>
  <c r="K20"/>
  <c r="G20"/>
  <c r="D20"/>
  <c r="L20" s="1"/>
  <c r="K19"/>
  <c r="N18"/>
  <c r="K18"/>
  <c r="D18"/>
  <c r="L18" s="1"/>
  <c r="N17"/>
  <c r="K17"/>
  <c r="G17"/>
  <c r="D17"/>
  <c r="L17" s="1"/>
  <c r="N16"/>
  <c r="L16"/>
  <c r="K16"/>
  <c r="G16"/>
  <c r="D16"/>
  <c r="N14"/>
  <c r="K14"/>
  <c r="G14"/>
  <c r="D14"/>
  <c r="L14" s="1"/>
  <c r="N13"/>
  <c r="L13"/>
  <c r="K13"/>
  <c r="G13"/>
  <c r="D13"/>
  <c r="N12"/>
  <c r="K12"/>
  <c r="G12"/>
  <c r="D12"/>
  <c r="L12" s="1"/>
  <c r="N11"/>
  <c r="L11"/>
  <c r="K11"/>
  <c r="G11"/>
  <c r="D11"/>
  <c r="N10"/>
  <c r="K10"/>
  <c r="G10"/>
  <c r="D10"/>
  <c r="L10" s="1"/>
  <c r="N9"/>
  <c r="L9"/>
  <c r="K9"/>
  <c r="G9"/>
  <c r="D9"/>
  <c r="N8"/>
  <c r="K8"/>
  <c r="G8"/>
  <c r="D8"/>
  <c r="L8" s="1"/>
  <c r="N7"/>
  <c r="L7"/>
  <c r="K7"/>
  <c r="G7"/>
  <c r="D7"/>
  <c r="N6"/>
  <c r="K6"/>
  <c r="G6"/>
  <c r="D6"/>
  <c r="L6" s="1"/>
  <c r="N5"/>
  <c r="L5"/>
  <c r="K5"/>
  <c r="G5"/>
  <c r="D5"/>
  <c r="N4"/>
  <c r="K4"/>
  <c r="K64" s="1"/>
  <c r="G4"/>
  <c r="G64" s="1"/>
  <c r="D4"/>
  <c r="D64" s="1"/>
  <c r="J10" i="3"/>
  <c r="I10"/>
  <c r="H10"/>
  <c r="C10"/>
  <c r="N9"/>
  <c r="K9"/>
  <c r="G9"/>
  <c r="D9"/>
  <c r="L9" s="1"/>
  <c r="N8"/>
  <c r="K8"/>
  <c r="G8"/>
  <c r="D8"/>
  <c r="L8" s="1"/>
  <c r="N7"/>
  <c r="L7"/>
  <c r="K7"/>
  <c r="G7"/>
  <c r="D7"/>
  <c r="N6"/>
  <c r="K6"/>
  <c r="G6"/>
  <c r="D6"/>
  <c r="L6" s="1"/>
  <c r="N5"/>
  <c r="K5"/>
  <c r="G5"/>
  <c r="D5"/>
  <c r="L5" s="1"/>
  <c r="N4"/>
  <c r="K4"/>
  <c r="K10" s="1"/>
  <c r="G4"/>
  <c r="D4"/>
  <c r="D10" s="1"/>
  <c r="L4" i="4" l="1"/>
  <c r="L64" s="1"/>
  <c r="G10" i="3"/>
  <c r="L4"/>
  <c r="L10" s="1"/>
</calcChain>
</file>

<file path=xl/sharedStrings.xml><?xml version="1.0" encoding="utf-8"?>
<sst xmlns="http://schemas.openxmlformats.org/spreadsheetml/2006/main" count="150" uniqueCount="100">
  <si>
    <t>Giỏi</t>
  </si>
  <si>
    <t>Khá</t>
  </si>
  <si>
    <t>STT</t>
  </si>
  <si>
    <t>Khối, lớp</t>
  </si>
  <si>
    <t>Quỹ HB KK học tập</t>
  </si>
  <si>
    <t>Điểm được
 hưởng HB</t>
  </si>
  <si>
    <t>Số SV
 được hưởng</t>
  </si>
  <si>
    <t>Trong đó</t>
  </si>
  <si>
    <t>Tiền HB
 thực chi</t>
  </si>
  <si>
    <t>HB thừa,
 thiếu</t>
  </si>
  <si>
    <t>Ghi chú</t>
  </si>
  <si>
    <t>Mức HB
 loại khá
(kì)</t>
  </si>
  <si>
    <t>Mức Học phí 
(tháng)</t>
  </si>
  <si>
    <t>Số SV</t>
  </si>
  <si>
    <t>Tổng quĩ
 học bổng</t>
  </si>
  <si>
    <t>HT</t>
  </si>
  <si>
    <t>RL</t>
  </si>
  <si>
    <t>X.sắc</t>
  </si>
  <si>
    <t>CĐ QT khách sạn K13A,B,C</t>
  </si>
  <si>
    <t>CĐ Hướng dẫn K13A,B</t>
  </si>
  <si>
    <t>hết sv đạt tiêu chuẩn đc xét</t>
  </si>
  <si>
    <t>CĐ NH&amp;DVAU K11A,B</t>
  </si>
  <si>
    <t>CĐ DVDL&amp;LH K10A,B,C</t>
  </si>
  <si>
    <t>ko có sv đạt tiêu chuẩn xét</t>
  </si>
  <si>
    <t>T Anh -DL K5</t>
  </si>
  <si>
    <t>CĐ Tin K12</t>
  </si>
  <si>
    <t>Tổng</t>
  </si>
  <si>
    <t xml:space="preserve">(Dự kiến) TỔNG HỢP CHI HỌC BỔNG
HỌC KÌ  II NĂM HỌC 2018 - 2019 (HỘI NGHỊ NGÀY 25 / 9 /2019)  </t>
  </si>
  <si>
    <t>Mức học phí (tháng)</t>
  </si>
  <si>
    <t>ĐH DV Ăn uống K1</t>
  </si>
  <si>
    <t>ĐH QT Khách sạn K1</t>
  </si>
  <si>
    <t>ĐH QT Khách sạn K2A,B</t>
  </si>
  <si>
    <t>ĐH QT Khách sạn K3A,B</t>
  </si>
  <si>
    <t>ĐH DVDL&amp;LH K2A,B</t>
  </si>
  <si>
    <t>82</t>
  </si>
  <si>
    <t>ĐH DVDL&amp;LH K3A,B,C</t>
  </si>
  <si>
    <t>ĐH DVDL&amp;LH K4A,B,C</t>
  </si>
  <si>
    <t>88</t>
  </si>
  <si>
    <t>CĐ QT khách sạn K14A,B,C</t>
  </si>
  <si>
    <t>84</t>
  </si>
  <si>
    <t>CĐ Hướng dẫn K14A,B,C</t>
  </si>
  <si>
    <t>80</t>
  </si>
  <si>
    <t>CĐ NH&amp;DVAU K12A,B</t>
  </si>
  <si>
    <t>89</t>
  </si>
  <si>
    <t>CĐ DVDL&amp;LH K11A,B,C</t>
  </si>
  <si>
    <t>II.Khoa Văn hóa</t>
  </si>
  <si>
    <t>ĐH QLVH K2</t>
  </si>
  <si>
    <t>90</t>
  </si>
  <si>
    <t>ĐH QLVH K3</t>
  </si>
  <si>
    <t>95</t>
  </si>
  <si>
    <t>ĐH QLVH K4</t>
  </si>
  <si>
    <t>III.Khoa Ngoại ngữ</t>
  </si>
  <si>
    <t>ĐH Ng ngữ Anh K2</t>
  </si>
  <si>
    <t>ĐH Ng ngữ Anh K3A,B</t>
  </si>
  <si>
    <t>ĐH Ng ngữ Anh K4A,B</t>
  </si>
  <si>
    <t>83</t>
  </si>
  <si>
    <t>ĐH Ng ngữ TQ K2</t>
  </si>
  <si>
    <t>ĐH Ng ngữ TQ K3A,B</t>
  </si>
  <si>
    <t>92</t>
  </si>
  <si>
    <t>ĐH Ng ngữ TQ K4A,B</t>
  </si>
  <si>
    <t>75</t>
  </si>
  <si>
    <t>ĐH Ng ngữ Nhật K1</t>
  </si>
  <si>
    <t>ĐH Ng ngữ Nhật K2</t>
  </si>
  <si>
    <t>ĐH Ng ngữ Nhật K3</t>
  </si>
  <si>
    <t>SP Anh K 15</t>
  </si>
  <si>
    <t>T Anh -DL K6</t>
  </si>
  <si>
    <t>VI.Khoa CNTT</t>
  </si>
  <si>
    <t>ĐH KH Máy tính K2</t>
  </si>
  <si>
    <t>ĐH KH Máy tính K3</t>
  </si>
  <si>
    <t>ĐH KH Máy tính K4</t>
  </si>
  <si>
    <t>CĐ Tin K13</t>
  </si>
  <si>
    <t>V.Khoa SP Trung học</t>
  </si>
  <si>
    <t>Văn - Địa K38</t>
  </si>
  <si>
    <t>VI.Khoa SP Tiểu học</t>
  </si>
  <si>
    <t>CT K21</t>
  </si>
  <si>
    <t>85</t>
  </si>
  <si>
    <t>CT K22</t>
  </si>
  <si>
    <t>VII. Khoa SP Mầm non</t>
  </si>
  <si>
    <t>CM16A,B</t>
  </si>
  <si>
    <t>CM17</t>
  </si>
  <si>
    <t>VIII. Khoa Nghệ thuật</t>
  </si>
  <si>
    <t>CĐ Thanh nhạc K7,8</t>
  </si>
  <si>
    <t>TC Thanh nhạc K11,12</t>
  </si>
  <si>
    <t>TC Nhạc cụ K11</t>
  </si>
  <si>
    <t>TC Nhạc cụ K12</t>
  </si>
  <si>
    <t>TC Nhạc cụ K13</t>
  </si>
  <si>
    <t>TC Nhạc cụ K14</t>
  </si>
  <si>
    <t>TC Nhạc cụ K15</t>
  </si>
  <si>
    <t>TC Múa K9,10,11</t>
  </si>
  <si>
    <t>TC hội họa K7,8,9</t>
  </si>
  <si>
    <t>IX. Khoa Môi trường</t>
  </si>
  <si>
    <t>ĐH QLTN Môi trường K1</t>
  </si>
  <si>
    <t>ĐH QLTN Môi trường K2</t>
  </si>
  <si>
    <t>ĐH QLTN Môi trường K3</t>
  </si>
  <si>
    <t>X. Khoa Thủy sản</t>
  </si>
  <si>
    <t>ĐH NT Thủy sản K1</t>
  </si>
  <si>
    <t>ĐH NT Thủy sản K2</t>
  </si>
  <si>
    <t>ĐH NT Thủy sản K3</t>
  </si>
  <si>
    <t>Cộng</t>
  </si>
  <si>
    <t xml:space="preserve">(Dự kiến) TỔNG HỢP CHI HỌC BỔNG CÁC LỚP NĂM CUỐI
HỌC KÌ  II NĂM HỌC 2018 - 2019 (HỘI NGHỊ NGÀY  25 / 9/2019)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</si>
</sst>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119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3" fontId="0" fillId="0" borderId="0" xfId="0" applyNumberFormat="1"/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4" fontId="9" fillId="0" borderId="1" xfId="16" applyNumberFormat="1" applyFont="1" applyBorder="1" applyAlignment="1">
      <alignment horizontal="center"/>
    </xf>
    <xf numFmtId="3" fontId="7" fillId="0" borderId="1" xfId="16" applyNumberFormat="1" applyFont="1" applyBorder="1" applyAlignment="1">
      <alignment horizontal="center"/>
    </xf>
    <xf numFmtId="3" fontId="9" fillId="0" borderId="1" xfId="16" applyNumberFormat="1" applyFont="1" applyBorder="1" applyAlignment="1">
      <alignment horizontal="center"/>
    </xf>
    <xf numFmtId="3" fontId="0" fillId="0" borderId="0" xfId="0" applyNumberFormat="1" applyFont="1"/>
    <xf numFmtId="0" fontId="9" fillId="0" borderId="1" xfId="0" applyFont="1" applyBorder="1"/>
    <xf numFmtId="3" fontId="9" fillId="4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0" borderId="7" xfId="16" applyNumberFormat="1" applyFont="1" applyBorder="1" applyAlignment="1">
      <alignment horizontal="center" wrapText="1"/>
    </xf>
    <xf numFmtId="3" fontId="9" fillId="0" borderId="7" xfId="16" applyNumberFormat="1" applyFont="1" applyBorder="1" applyAlignment="1"/>
    <xf numFmtId="3" fontId="9" fillId="0" borderId="0" xfId="16" applyNumberFormat="1" applyFont="1" applyBorder="1" applyAlignment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" fontId="7" fillId="0" borderId="1" xfId="16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1" fillId="0" borderId="0" xfId="0" applyFont="1"/>
    <xf numFmtId="3" fontId="9" fillId="4" borderId="1" xfId="16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/>
    </xf>
    <xf numFmtId="0" fontId="9" fillId="0" borderId="0" xfId="4" applyFont="1" applyFill="1" applyBorder="1" applyAlignment="1">
      <alignment horizontal="center"/>
    </xf>
    <xf numFmtId="14" fontId="9" fillId="0" borderId="0" xfId="4" quotePrefix="1" applyNumberFormat="1" applyFont="1" applyFill="1" applyBorder="1" applyAlignment="1">
      <alignment horizontal="center"/>
    </xf>
    <xf numFmtId="14" fontId="9" fillId="0" borderId="0" xfId="4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/>
    <xf numFmtId="14" fontId="9" fillId="0" borderId="0" xfId="0" quotePrefix="1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 vertical="center" wrapText="1"/>
    </xf>
    <xf numFmtId="2" fontId="7" fillId="0" borderId="0" xfId="0" quotePrefix="1" applyNumberFormat="1" applyFont="1" applyFill="1" applyBorder="1" applyAlignment="1">
      <alignment horizontal="center" vertical="center" wrapText="1"/>
    </xf>
    <xf numFmtId="1" fontId="9" fillId="0" borderId="0" xfId="0" quotePrefix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5" borderId="0" xfId="17" applyFont="1" applyFill="1" applyBorder="1" applyAlignment="1">
      <alignment horizontal="center" vertical="center" wrapText="1"/>
    </xf>
    <xf numFmtId="14" fontId="9" fillId="0" borderId="0" xfId="17" applyNumberFormat="1" applyFont="1" applyBorder="1" applyAlignment="1">
      <alignment horizontal="center" vertical="center"/>
    </xf>
    <xf numFmtId="2" fontId="7" fillId="0" borderId="0" xfId="17" applyNumberFormat="1" applyFont="1" applyBorder="1" applyAlignment="1">
      <alignment horizontal="center" vertical="center"/>
    </xf>
    <xf numFmtId="1" fontId="9" fillId="0" borderId="0" xfId="17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14" fontId="9" fillId="4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9" fillId="4" borderId="0" xfId="0" applyNumberFormat="1" applyFont="1" applyFill="1" applyBorder="1" applyAlignment="1">
      <alignment horizontal="center" vertical="center" wrapText="1"/>
    </xf>
    <xf numFmtId="1" fontId="9" fillId="4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18">
    <cellStyle name="Chuẩn 2" xfId="6"/>
    <cellStyle name="Normal" xfId="0" builtinId="0"/>
    <cellStyle name="Normal 10" xfId="8"/>
    <cellStyle name="Normal 11" xfId="11"/>
    <cellStyle name="Normal 12" xfId="12"/>
    <cellStyle name="Normal 13" xfId="10"/>
    <cellStyle name="Normal 14" xfId="5"/>
    <cellStyle name="Normal 15" xfId="4"/>
    <cellStyle name="Normal 18" xfId="9"/>
    <cellStyle name="Normal 2" xfId="1"/>
    <cellStyle name="Normal 3" xfId="3"/>
    <cellStyle name="Normal 4" xfId="15"/>
    <cellStyle name="Normal 6" xfId="13"/>
    <cellStyle name="Normal 7" xfId="2"/>
    <cellStyle name="Normal 8" xfId="14"/>
    <cellStyle name="Normal 9" xfId="7"/>
    <cellStyle name="Normal_Sheet1" xfId="17"/>
    <cellStyle name="Percent 3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workbookViewId="0">
      <selection sqref="A1:O1"/>
    </sheetView>
  </sheetViews>
  <sheetFormatPr defaultRowHeight="21.75" customHeight="1"/>
  <cols>
    <col min="1" max="1" width="4.7109375" customWidth="1"/>
    <col min="2" max="2" width="28" customWidth="1"/>
    <col min="3" max="3" width="8.140625" customWidth="1"/>
    <col min="4" max="4" width="15.85546875" customWidth="1"/>
    <col min="5" max="10" width="6.140625" customWidth="1"/>
    <col min="11" max="11" width="15" customWidth="1"/>
    <col min="12" max="12" width="14.28515625" customWidth="1"/>
  </cols>
  <sheetData>
    <row r="1" spans="1:16" ht="39.75" customHeight="1">
      <c r="A1" s="1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 spans="1:16" ht="42.75" customHeight="1">
      <c r="A2" s="5" t="s">
        <v>2</v>
      </c>
      <c r="B2" s="5" t="s">
        <v>3</v>
      </c>
      <c r="C2" s="6" t="s">
        <v>4</v>
      </c>
      <c r="D2" s="7"/>
      <c r="E2" s="6" t="s">
        <v>5</v>
      </c>
      <c r="F2" s="7"/>
      <c r="G2" s="8" t="s">
        <v>6</v>
      </c>
      <c r="H2" s="9" t="s">
        <v>7</v>
      </c>
      <c r="I2" s="10"/>
      <c r="J2" s="11"/>
      <c r="K2" s="12" t="s">
        <v>8</v>
      </c>
      <c r="L2" s="13" t="s">
        <v>9</v>
      </c>
      <c r="M2" s="14" t="s">
        <v>10</v>
      </c>
      <c r="N2" s="13" t="s">
        <v>11</v>
      </c>
      <c r="O2" s="15" t="s">
        <v>12</v>
      </c>
      <c r="P2" s="4"/>
    </row>
    <row r="3" spans="1:16" ht="28.5" customHeight="1">
      <c r="A3" s="16"/>
      <c r="B3" s="16"/>
      <c r="C3" s="17" t="s">
        <v>13</v>
      </c>
      <c r="D3" s="18" t="s">
        <v>14</v>
      </c>
      <c r="E3" s="17" t="s">
        <v>15</v>
      </c>
      <c r="F3" s="17" t="s">
        <v>16</v>
      </c>
      <c r="G3" s="19"/>
      <c r="H3" s="17" t="s">
        <v>17</v>
      </c>
      <c r="I3" s="17" t="s">
        <v>0</v>
      </c>
      <c r="J3" s="17" t="s">
        <v>1</v>
      </c>
      <c r="K3" s="20"/>
      <c r="L3" s="21"/>
      <c r="M3" s="22"/>
      <c r="N3" s="21"/>
      <c r="O3" s="23"/>
      <c r="P3" s="4"/>
    </row>
    <row r="4" spans="1:16" ht="21.75" customHeight="1">
      <c r="A4" s="24">
        <v>1</v>
      </c>
      <c r="B4" s="25" t="s">
        <v>18</v>
      </c>
      <c r="C4" s="26">
        <v>118</v>
      </c>
      <c r="D4" s="27">
        <f>(C4*O4/100)*5*8</f>
        <v>29028000</v>
      </c>
      <c r="E4" s="24">
        <v>7.47</v>
      </c>
      <c r="F4" s="24">
        <v>80</v>
      </c>
      <c r="G4" s="24">
        <f>H4+I4+J4</f>
        <v>9</v>
      </c>
      <c r="H4" s="24">
        <v>0</v>
      </c>
      <c r="I4" s="24">
        <v>1</v>
      </c>
      <c r="J4" s="24">
        <v>8</v>
      </c>
      <c r="K4" s="28">
        <f>(H4*715000+I4*665000+J4*615000)*5</f>
        <v>27925000</v>
      </c>
      <c r="L4" s="27">
        <f t="shared" ref="L4:L9" si="0">D4-K4</f>
        <v>1103000</v>
      </c>
      <c r="M4" s="24"/>
      <c r="N4" s="28">
        <f>5*O4</f>
        <v>3075000</v>
      </c>
      <c r="O4" s="28">
        <v>615000</v>
      </c>
    </row>
    <row r="5" spans="1:16" ht="21.75" customHeight="1">
      <c r="A5" s="24">
        <v>2</v>
      </c>
      <c r="B5" s="25" t="s">
        <v>19</v>
      </c>
      <c r="C5" s="26">
        <v>62</v>
      </c>
      <c r="D5" s="27">
        <f t="shared" ref="D5:D9" si="1">(C5*O5/100)*5*8</f>
        <v>12896000</v>
      </c>
      <c r="E5" s="24">
        <v>7.66</v>
      </c>
      <c r="F5" s="24">
        <v>89</v>
      </c>
      <c r="G5" s="24">
        <f t="shared" ref="G5:G9" si="2">H5+I5+J5</f>
        <v>4</v>
      </c>
      <c r="H5" s="24">
        <v>0</v>
      </c>
      <c r="I5" s="24">
        <v>2</v>
      </c>
      <c r="J5" s="24">
        <v>2</v>
      </c>
      <c r="K5" s="28">
        <f>(H5*620000+I5*570000+J5*520000)*5</f>
        <v>10900000</v>
      </c>
      <c r="L5" s="27">
        <f t="shared" si="0"/>
        <v>1996000</v>
      </c>
      <c r="M5" s="28"/>
      <c r="N5" s="28">
        <f t="shared" ref="N5:N9" si="3">5*O5</f>
        <v>2600000</v>
      </c>
      <c r="O5" s="28">
        <v>520000</v>
      </c>
      <c r="P5" s="29" t="s">
        <v>20</v>
      </c>
    </row>
    <row r="6" spans="1:16" ht="21.75" customHeight="1">
      <c r="A6" s="30">
        <v>3</v>
      </c>
      <c r="B6" s="25" t="s">
        <v>21</v>
      </c>
      <c r="C6" s="26">
        <v>59</v>
      </c>
      <c r="D6" s="27">
        <f t="shared" si="1"/>
        <v>14514000</v>
      </c>
      <c r="E6" s="24">
        <v>7.46</v>
      </c>
      <c r="F6" s="24">
        <v>80</v>
      </c>
      <c r="G6" s="24">
        <f t="shared" si="2"/>
        <v>6</v>
      </c>
      <c r="H6" s="24">
        <v>0</v>
      </c>
      <c r="I6" s="31">
        <v>0</v>
      </c>
      <c r="J6" s="31">
        <v>6</v>
      </c>
      <c r="K6" s="28">
        <f t="shared" ref="K6:K9" si="4">(H6*715000+I6*665000+J6*615000)*5</f>
        <v>18450000</v>
      </c>
      <c r="L6" s="32">
        <f t="shared" si="0"/>
        <v>-3936000</v>
      </c>
      <c r="M6" s="24"/>
      <c r="N6" s="28">
        <f t="shared" si="3"/>
        <v>3075000</v>
      </c>
      <c r="O6" s="28">
        <v>615000</v>
      </c>
    </row>
    <row r="7" spans="1:16" ht="21.75" customHeight="1">
      <c r="A7" s="24">
        <v>4</v>
      </c>
      <c r="B7" s="25" t="s">
        <v>22</v>
      </c>
      <c r="C7" s="26">
        <v>88</v>
      </c>
      <c r="D7" s="27">
        <f t="shared" si="1"/>
        <v>21648000</v>
      </c>
      <c r="E7" s="24"/>
      <c r="F7" s="31"/>
      <c r="G7" s="24">
        <f t="shared" si="2"/>
        <v>0</v>
      </c>
      <c r="H7" s="24">
        <v>0</v>
      </c>
      <c r="I7" s="31">
        <v>0</v>
      </c>
      <c r="J7" s="31">
        <v>0</v>
      </c>
      <c r="K7" s="28">
        <f t="shared" si="4"/>
        <v>0</v>
      </c>
      <c r="L7" s="32">
        <f t="shared" si="0"/>
        <v>21648000</v>
      </c>
      <c r="M7" s="33"/>
      <c r="N7" s="28">
        <f t="shared" si="3"/>
        <v>3075000</v>
      </c>
      <c r="O7" s="28">
        <v>615000</v>
      </c>
      <c r="P7" t="s">
        <v>23</v>
      </c>
    </row>
    <row r="8" spans="1:16" ht="21.75" customHeight="1">
      <c r="A8" s="24">
        <v>5</v>
      </c>
      <c r="B8" s="25" t="s">
        <v>24</v>
      </c>
      <c r="C8" s="26">
        <v>23</v>
      </c>
      <c r="D8" s="27">
        <f t="shared" si="1"/>
        <v>4784000</v>
      </c>
      <c r="E8" s="24">
        <v>8.1999999999999993</v>
      </c>
      <c r="F8" s="24">
        <v>84</v>
      </c>
      <c r="G8" s="24">
        <f t="shared" si="2"/>
        <v>2</v>
      </c>
      <c r="H8" s="24">
        <v>0</v>
      </c>
      <c r="I8" s="31">
        <v>2</v>
      </c>
      <c r="J8" s="31">
        <v>0</v>
      </c>
      <c r="K8" s="28">
        <f>(H8*620000+I8*570000+J8*520000)*5</f>
        <v>5700000</v>
      </c>
      <c r="L8" s="32">
        <f t="shared" si="0"/>
        <v>-916000</v>
      </c>
      <c r="M8" s="24"/>
      <c r="N8" s="28">
        <f t="shared" si="3"/>
        <v>2600000</v>
      </c>
      <c r="O8" s="33">
        <v>520000</v>
      </c>
      <c r="P8" s="34"/>
    </row>
    <row r="9" spans="1:16" ht="21.75" customHeight="1">
      <c r="A9" s="30">
        <v>6</v>
      </c>
      <c r="B9" s="25" t="s">
        <v>25</v>
      </c>
      <c r="C9" s="26">
        <v>4</v>
      </c>
      <c r="D9" s="27">
        <f t="shared" si="1"/>
        <v>984000</v>
      </c>
      <c r="E9" s="24"/>
      <c r="F9" s="24"/>
      <c r="G9" s="24">
        <f t="shared" si="2"/>
        <v>0</v>
      </c>
      <c r="H9" s="24">
        <v>0</v>
      </c>
      <c r="I9" s="31">
        <v>0</v>
      </c>
      <c r="J9" s="31">
        <v>0</v>
      </c>
      <c r="K9" s="28">
        <f t="shared" si="4"/>
        <v>0</v>
      </c>
      <c r="L9" s="32">
        <f t="shared" si="0"/>
        <v>984000</v>
      </c>
      <c r="M9" s="33"/>
      <c r="N9" s="28">
        <f t="shared" si="3"/>
        <v>3075000</v>
      </c>
      <c r="O9" s="28">
        <v>615000</v>
      </c>
      <c r="P9" s="34"/>
    </row>
    <row r="10" spans="1:16" ht="21.75" customHeight="1">
      <c r="A10" s="35"/>
      <c r="B10" s="35" t="s">
        <v>26</v>
      </c>
      <c r="C10" s="35">
        <f>SUM(C4:C9)</f>
        <v>354</v>
      </c>
      <c r="D10" s="36">
        <f>SUM(D4:D9)</f>
        <v>83854000</v>
      </c>
      <c r="E10" s="35"/>
      <c r="F10" s="35"/>
      <c r="G10" s="35">
        <f t="shared" ref="G10:L10" si="5">SUM(G4:G9)</f>
        <v>21</v>
      </c>
      <c r="H10" s="35">
        <f t="shared" si="5"/>
        <v>0</v>
      </c>
      <c r="I10" s="35">
        <f t="shared" si="5"/>
        <v>5</v>
      </c>
      <c r="J10" s="35">
        <f t="shared" si="5"/>
        <v>16</v>
      </c>
      <c r="K10" s="35">
        <f t="shared" si="5"/>
        <v>62975000</v>
      </c>
      <c r="L10" s="36">
        <f t="shared" si="5"/>
        <v>20879000</v>
      </c>
      <c r="M10" s="35"/>
      <c r="N10" s="35"/>
      <c r="O10" s="35"/>
      <c r="P10" s="4"/>
    </row>
  </sheetData>
  <mergeCells count="12">
    <mergeCell ref="N2:N3"/>
    <mergeCell ref="O2:O3"/>
    <mergeCell ref="A1:O1"/>
    <mergeCell ref="A2:A3"/>
    <mergeCell ref="B2:B3"/>
    <mergeCell ref="C2:D2"/>
    <mergeCell ref="E2:F2"/>
    <mergeCell ref="G2:G3"/>
    <mergeCell ref="H2:J2"/>
    <mergeCell ref="K2:K3"/>
    <mergeCell ref="L2:L3"/>
    <mergeCell ref="M2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73"/>
  <sheetViews>
    <sheetView topLeftCell="A58" workbookViewId="0">
      <selection activeCell="D10" sqref="D10"/>
    </sheetView>
  </sheetViews>
  <sheetFormatPr defaultRowHeight="15"/>
  <cols>
    <col min="1" max="1" width="4.5703125" style="63" customWidth="1"/>
    <col min="2" max="2" width="27.28515625" style="63" customWidth="1"/>
    <col min="3" max="3" width="6.85546875" style="70" customWidth="1"/>
    <col min="4" max="4" width="14.7109375" style="70" customWidth="1"/>
    <col min="5" max="6" width="6.85546875" style="70" customWidth="1"/>
    <col min="7" max="7" width="6.85546875" style="118" customWidth="1"/>
    <col min="8" max="10" width="6.85546875" style="70" customWidth="1"/>
    <col min="11" max="11" width="13.28515625" style="70" customWidth="1"/>
    <col min="12" max="12" width="14.42578125" style="71" customWidth="1"/>
    <col min="13" max="13" width="8.140625" style="70" customWidth="1"/>
    <col min="14" max="14" width="10.28515625" style="70" hidden="1" customWidth="1"/>
    <col min="15" max="15" width="11.7109375" style="70" customWidth="1"/>
    <col min="16" max="16384" width="9.140625" style="4"/>
  </cols>
  <sheetData>
    <row r="1" spans="1:24" ht="34.5" customHeight="1">
      <c r="A1" s="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7"/>
    </row>
    <row r="2" spans="1:24" ht="59.25" customHeight="1">
      <c r="A2" s="5" t="s">
        <v>2</v>
      </c>
      <c r="B2" s="5" t="s">
        <v>3</v>
      </c>
      <c r="C2" s="6" t="s">
        <v>4</v>
      </c>
      <c r="D2" s="7"/>
      <c r="E2" s="6" t="s">
        <v>5</v>
      </c>
      <c r="F2" s="7"/>
      <c r="G2" s="8" t="s">
        <v>6</v>
      </c>
      <c r="H2" s="9" t="s">
        <v>7</v>
      </c>
      <c r="I2" s="10"/>
      <c r="J2" s="11"/>
      <c r="K2" s="12" t="s">
        <v>8</v>
      </c>
      <c r="L2" s="13" t="s">
        <v>9</v>
      </c>
      <c r="M2" s="14" t="s">
        <v>10</v>
      </c>
      <c r="N2" s="13" t="s">
        <v>11</v>
      </c>
      <c r="O2" s="8" t="s">
        <v>28</v>
      </c>
    </row>
    <row r="3" spans="1:24" ht="28.5">
      <c r="A3" s="16"/>
      <c r="B3" s="16"/>
      <c r="C3" s="17" t="s">
        <v>13</v>
      </c>
      <c r="D3" s="18" t="s">
        <v>14</v>
      </c>
      <c r="E3" s="17" t="s">
        <v>15</v>
      </c>
      <c r="F3" s="17" t="s">
        <v>16</v>
      </c>
      <c r="G3" s="19"/>
      <c r="H3" s="17" t="s">
        <v>17</v>
      </c>
      <c r="I3" s="17" t="s">
        <v>0</v>
      </c>
      <c r="J3" s="17" t="s">
        <v>1</v>
      </c>
      <c r="K3" s="20"/>
      <c r="L3" s="21"/>
      <c r="M3" s="22"/>
      <c r="N3" s="21"/>
      <c r="O3" s="19"/>
    </row>
    <row r="4" spans="1:24" ht="15" customHeight="1">
      <c r="A4" s="38">
        <v>1</v>
      </c>
      <c r="B4" s="39" t="s">
        <v>29</v>
      </c>
      <c r="C4" s="31">
        <v>66</v>
      </c>
      <c r="D4" s="28">
        <f t="shared" ref="D4:D63" si="0">(C4*O4/100)*5*8</f>
        <v>20196000</v>
      </c>
      <c r="E4" s="40">
        <v>7.27</v>
      </c>
      <c r="F4" s="28">
        <v>75</v>
      </c>
      <c r="G4" s="41">
        <f>H4+I4+J4</f>
        <v>3</v>
      </c>
      <c r="H4" s="28">
        <v>1</v>
      </c>
      <c r="I4" s="42">
        <v>0</v>
      </c>
      <c r="J4" s="28">
        <v>2</v>
      </c>
      <c r="K4" s="28">
        <f t="shared" ref="K4:K36" si="1">(H4*865000+I4*815000+J4*765000)*5</f>
        <v>11975000</v>
      </c>
      <c r="L4" s="27">
        <f t="shared" ref="L4:L63" si="2">D4-K4</f>
        <v>8221000</v>
      </c>
      <c r="M4" s="42"/>
      <c r="N4" s="28">
        <f>5*O4</f>
        <v>3825000</v>
      </c>
      <c r="O4" s="28">
        <v>765000</v>
      </c>
      <c r="P4" s="29" t="s">
        <v>20</v>
      </c>
      <c r="Q4" s="43"/>
    </row>
    <row r="5" spans="1:24" ht="15" customHeight="1">
      <c r="A5" s="24">
        <v>2</v>
      </c>
      <c r="B5" s="44" t="s">
        <v>30</v>
      </c>
      <c r="C5" s="31">
        <v>60</v>
      </c>
      <c r="D5" s="28">
        <f t="shared" si="0"/>
        <v>18360000</v>
      </c>
      <c r="E5" s="40">
        <v>8.14</v>
      </c>
      <c r="F5" s="28">
        <v>84</v>
      </c>
      <c r="G5" s="41">
        <f t="shared" ref="G5:G63" si="3">H5+I5+J5</f>
        <v>5</v>
      </c>
      <c r="H5" s="28">
        <v>0</v>
      </c>
      <c r="I5" s="42">
        <v>5</v>
      </c>
      <c r="J5" s="28">
        <v>0</v>
      </c>
      <c r="K5" s="28">
        <f t="shared" si="1"/>
        <v>20375000</v>
      </c>
      <c r="L5" s="27">
        <f t="shared" si="2"/>
        <v>-2015000</v>
      </c>
      <c r="M5" s="42"/>
      <c r="N5" s="28">
        <f t="shared" ref="N5:N63" si="4">5*O5</f>
        <v>3825000</v>
      </c>
      <c r="O5" s="28">
        <v>765000</v>
      </c>
    </row>
    <row r="6" spans="1:24" ht="15" customHeight="1">
      <c r="A6" s="24">
        <v>3</v>
      </c>
      <c r="B6" s="44" t="s">
        <v>31</v>
      </c>
      <c r="C6" s="31">
        <v>119</v>
      </c>
      <c r="D6" s="28">
        <f t="shared" si="0"/>
        <v>36414000</v>
      </c>
      <c r="E6" s="40">
        <v>7.66</v>
      </c>
      <c r="F6" s="28">
        <v>80</v>
      </c>
      <c r="G6" s="41">
        <f t="shared" si="3"/>
        <v>10</v>
      </c>
      <c r="H6" s="28">
        <v>0</v>
      </c>
      <c r="I6" s="42">
        <v>3</v>
      </c>
      <c r="J6" s="45">
        <v>7</v>
      </c>
      <c r="K6" s="28">
        <f t="shared" si="1"/>
        <v>39000000</v>
      </c>
      <c r="L6" s="27">
        <f t="shared" si="2"/>
        <v>-2586000</v>
      </c>
      <c r="M6" s="42"/>
      <c r="N6" s="28">
        <f t="shared" si="4"/>
        <v>3825000</v>
      </c>
      <c r="O6" s="28">
        <v>765000</v>
      </c>
    </row>
    <row r="7" spans="1:24" ht="15" customHeight="1">
      <c r="A7" s="24">
        <v>5</v>
      </c>
      <c r="B7" s="44" t="s">
        <v>32</v>
      </c>
      <c r="C7" s="31">
        <v>142</v>
      </c>
      <c r="D7" s="28">
        <f t="shared" si="0"/>
        <v>43452000</v>
      </c>
      <c r="E7" s="40">
        <v>7.04</v>
      </c>
      <c r="F7" s="28">
        <v>78</v>
      </c>
      <c r="G7" s="41">
        <f t="shared" si="3"/>
        <v>10</v>
      </c>
      <c r="H7" s="28">
        <v>0</v>
      </c>
      <c r="I7" s="42">
        <v>0</v>
      </c>
      <c r="J7" s="28">
        <v>10</v>
      </c>
      <c r="K7" s="28">
        <f t="shared" si="1"/>
        <v>38250000</v>
      </c>
      <c r="L7" s="27">
        <f t="shared" si="2"/>
        <v>5202000</v>
      </c>
      <c r="M7" s="42"/>
      <c r="N7" s="28">
        <f t="shared" si="4"/>
        <v>3825000</v>
      </c>
      <c r="O7" s="28">
        <v>765000</v>
      </c>
      <c r="P7" s="29" t="s">
        <v>20</v>
      </c>
    </row>
    <row r="8" spans="1:24" ht="15" customHeight="1">
      <c r="A8" s="38">
        <v>7</v>
      </c>
      <c r="B8" s="44" t="s">
        <v>33</v>
      </c>
      <c r="C8" s="31">
        <v>115</v>
      </c>
      <c r="D8" s="28">
        <f t="shared" si="0"/>
        <v>35190000</v>
      </c>
      <c r="E8" s="46">
        <v>7.75</v>
      </c>
      <c r="F8" s="47" t="s">
        <v>34</v>
      </c>
      <c r="G8" s="41">
        <f t="shared" si="3"/>
        <v>9</v>
      </c>
      <c r="H8" s="28">
        <v>0</v>
      </c>
      <c r="I8" s="42">
        <v>4</v>
      </c>
      <c r="J8" s="28">
        <v>5</v>
      </c>
      <c r="K8" s="28">
        <f t="shared" si="1"/>
        <v>35425000</v>
      </c>
      <c r="L8" s="27">
        <f t="shared" si="2"/>
        <v>-235000</v>
      </c>
      <c r="M8" s="42"/>
      <c r="N8" s="28">
        <f t="shared" si="4"/>
        <v>3825000</v>
      </c>
      <c r="O8" s="28">
        <v>765000</v>
      </c>
    </row>
    <row r="9" spans="1:24" ht="15" customHeight="1">
      <c r="A9" s="24">
        <v>9</v>
      </c>
      <c r="B9" s="44" t="s">
        <v>35</v>
      </c>
      <c r="C9" s="31">
        <v>129</v>
      </c>
      <c r="D9" s="28">
        <f t="shared" si="0"/>
        <v>39474000</v>
      </c>
      <c r="E9" s="40">
        <v>7</v>
      </c>
      <c r="F9" s="28">
        <v>75</v>
      </c>
      <c r="G9" s="41">
        <f t="shared" si="3"/>
        <v>11</v>
      </c>
      <c r="H9" s="28">
        <v>0</v>
      </c>
      <c r="I9" s="42">
        <v>0</v>
      </c>
      <c r="J9" s="28">
        <v>11</v>
      </c>
      <c r="K9" s="28">
        <f t="shared" si="1"/>
        <v>42075000</v>
      </c>
      <c r="L9" s="27">
        <f t="shared" si="2"/>
        <v>-2601000</v>
      </c>
      <c r="M9" s="42"/>
      <c r="N9" s="28">
        <f t="shared" si="4"/>
        <v>3825000</v>
      </c>
      <c r="O9" s="28">
        <v>765000</v>
      </c>
    </row>
    <row r="10" spans="1:24" ht="15" customHeight="1">
      <c r="A10" s="24">
        <v>12</v>
      </c>
      <c r="B10" s="44" t="s">
        <v>36</v>
      </c>
      <c r="C10" s="31">
        <v>173</v>
      </c>
      <c r="D10" s="28">
        <f t="shared" si="0"/>
        <v>52938000</v>
      </c>
      <c r="E10" s="46">
        <v>7.48</v>
      </c>
      <c r="F10" s="47" t="s">
        <v>37</v>
      </c>
      <c r="G10" s="41">
        <f t="shared" si="3"/>
        <v>14</v>
      </c>
      <c r="H10" s="28">
        <v>0</v>
      </c>
      <c r="I10" s="42">
        <v>2</v>
      </c>
      <c r="J10" s="28">
        <v>12</v>
      </c>
      <c r="K10" s="28">
        <f t="shared" si="1"/>
        <v>54050000</v>
      </c>
      <c r="L10" s="27">
        <f t="shared" si="2"/>
        <v>-1112000</v>
      </c>
      <c r="M10" s="48"/>
      <c r="N10" s="28">
        <f t="shared" si="4"/>
        <v>3825000</v>
      </c>
      <c r="O10" s="28">
        <v>765000</v>
      </c>
      <c r="P10" s="49"/>
      <c r="Q10" s="50"/>
      <c r="R10" s="50"/>
      <c r="S10" s="50"/>
      <c r="T10" s="50"/>
      <c r="U10" s="50"/>
      <c r="V10" s="50"/>
      <c r="W10" s="50"/>
      <c r="X10" s="50"/>
    </row>
    <row r="11" spans="1:24" ht="15" customHeight="1">
      <c r="A11" s="24">
        <v>15</v>
      </c>
      <c r="B11" s="44" t="s">
        <v>38</v>
      </c>
      <c r="C11" s="31">
        <v>147</v>
      </c>
      <c r="D11" s="28">
        <f t="shared" si="0"/>
        <v>36162000</v>
      </c>
      <c r="E11" s="46">
        <v>7.05</v>
      </c>
      <c r="F11" s="47" t="s">
        <v>39</v>
      </c>
      <c r="G11" s="41">
        <f t="shared" si="3"/>
        <v>4</v>
      </c>
      <c r="H11" s="28">
        <v>0</v>
      </c>
      <c r="I11" s="42">
        <v>0</v>
      </c>
      <c r="J11" s="28">
        <v>4</v>
      </c>
      <c r="K11" s="28">
        <f>(H11*715000+I11*665000+J11*615000)*5</f>
        <v>12300000</v>
      </c>
      <c r="L11" s="27">
        <f t="shared" si="2"/>
        <v>23862000</v>
      </c>
      <c r="M11" s="42"/>
      <c r="N11" s="28">
        <f t="shared" si="4"/>
        <v>3075000</v>
      </c>
      <c r="O11" s="28">
        <v>615000</v>
      </c>
      <c r="P11" s="29" t="s">
        <v>20</v>
      </c>
      <c r="Q11" s="43"/>
    </row>
    <row r="12" spans="1:24" ht="15" customHeight="1">
      <c r="A12" s="24">
        <v>18</v>
      </c>
      <c r="B12" s="44" t="s">
        <v>40</v>
      </c>
      <c r="C12" s="31">
        <v>131</v>
      </c>
      <c r="D12" s="28">
        <f t="shared" si="0"/>
        <v>27248000</v>
      </c>
      <c r="E12" s="46">
        <v>7.07</v>
      </c>
      <c r="F12" s="47" t="s">
        <v>41</v>
      </c>
      <c r="G12" s="41">
        <f t="shared" si="3"/>
        <v>11</v>
      </c>
      <c r="H12" s="28">
        <v>0</v>
      </c>
      <c r="I12" s="42">
        <v>0</v>
      </c>
      <c r="J12" s="28">
        <v>11</v>
      </c>
      <c r="K12" s="28">
        <f>(H12*620000+I12*570000+J12*520000)*5</f>
        <v>28600000</v>
      </c>
      <c r="L12" s="27">
        <f t="shared" si="2"/>
        <v>-1352000</v>
      </c>
      <c r="M12" s="42"/>
      <c r="N12" s="28">
        <f t="shared" si="4"/>
        <v>2600000</v>
      </c>
      <c r="O12" s="28">
        <v>520000</v>
      </c>
      <c r="P12" s="29"/>
      <c r="Q12" s="43"/>
    </row>
    <row r="13" spans="1:24" ht="15" customHeight="1">
      <c r="A13" s="24">
        <v>21</v>
      </c>
      <c r="B13" s="44" t="s">
        <v>42</v>
      </c>
      <c r="C13" s="31">
        <v>96</v>
      </c>
      <c r="D13" s="28">
        <f t="shared" si="0"/>
        <v>23616000</v>
      </c>
      <c r="E13" s="46">
        <v>7.3</v>
      </c>
      <c r="F13" s="47" t="s">
        <v>43</v>
      </c>
      <c r="G13" s="41">
        <f t="shared" si="3"/>
        <v>2</v>
      </c>
      <c r="H13" s="28">
        <v>0</v>
      </c>
      <c r="I13" s="42">
        <v>0</v>
      </c>
      <c r="J13" s="28">
        <v>2</v>
      </c>
      <c r="K13" s="28">
        <f t="shared" ref="K13:K14" si="5">(H13*715000+I13*665000+J13*615000)*5</f>
        <v>6150000</v>
      </c>
      <c r="L13" s="27">
        <f t="shared" si="2"/>
        <v>17466000</v>
      </c>
      <c r="M13" s="42"/>
      <c r="N13" s="28">
        <f t="shared" si="4"/>
        <v>3075000</v>
      </c>
      <c r="O13" s="28">
        <v>615000</v>
      </c>
      <c r="P13" s="29" t="s">
        <v>20</v>
      </c>
    </row>
    <row r="14" spans="1:24" ht="15" customHeight="1">
      <c r="A14" s="24">
        <v>23</v>
      </c>
      <c r="B14" s="44" t="s">
        <v>44</v>
      </c>
      <c r="C14" s="31">
        <v>144</v>
      </c>
      <c r="D14" s="28">
        <f t="shared" si="0"/>
        <v>35424000</v>
      </c>
      <c r="E14" s="46">
        <v>7.07</v>
      </c>
      <c r="F14" s="47" t="s">
        <v>34</v>
      </c>
      <c r="G14" s="41">
        <f t="shared" si="3"/>
        <v>4</v>
      </c>
      <c r="H14" s="28">
        <v>0</v>
      </c>
      <c r="I14" s="42">
        <v>0</v>
      </c>
      <c r="J14" s="28">
        <v>4</v>
      </c>
      <c r="K14" s="28">
        <f t="shared" si="5"/>
        <v>12300000</v>
      </c>
      <c r="L14" s="27">
        <f t="shared" si="2"/>
        <v>23124000</v>
      </c>
      <c r="M14" s="42"/>
      <c r="N14" s="28">
        <f t="shared" si="4"/>
        <v>3075000</v>
      </c>
      <c r="O14" s="28">
        <v>615000</v>
      </c>
      <c r="P14" s="29" t="s">
        <v>20</v>
      </c>
    </row>
    <row r="15" spans="1:24" ht="15" customHeight="1">
      <c r="A15" s="51" t="s">
        <v>45</v>
      </c>
      <c r="B15" s="52"/>
      <c r="C15" s="31"/>
      <c r="D15" s="28"/>
      <c r="E15" s="40"/>
      <c r="F15" s="28"/>
      <c r="G15" s="41"/>
      <c r="H15" s="28"/>
      <c r="I15" s="42"/>
      <c r="J15" s="28"/>
      <c r="K15" s="28"/>
      <c r="L15" s="27"/>
      <c r="M15" s="42"/>
      <c r="N15" s="28"/>
      <c r="O15" s="28"/>
    </row>
    <row r="16" spans="1:24" ht="15" customHeight="1">
      <c r="A16" s="24">
        <v>1</v>
      </c>
      <c r="B16" s="44" t="s">
        <v>46</v>
      </c>
      <c r="C16" s="31">
        <v>58</v>
      </c>
      <c r="D16" s="28">
        <f t="shared" si="0"/>
        <v>14964000</v>
      </c>
      <c r="E16" s="46">
        <v>8.34</v>
      </c>
      <c r="F16" s="47" t="s">
        <v>47</v>
      </c>
      <c r="G16" s="41">
        <f t="shared" si="3"/>
        <v>5</v>
      </c>
      <c r="H16" s="28">
        <v>0</v>
      </c>
      <c r="I16" s="42">
        <v>5</v>
      </c>
      <c r="J16" s="28">
        <v>0</v>
      </c>
      <c r="K16" s="28">
        <f>(H16*745000+I16*695000+J16*645000)*5</f>
        <v>17375000</v>
      </c>
      <c r="L16" s="27">
        <f t="shared" si="2"/>
        <v>-2411000</v>
      </c>
      <c r="M16" s="42"/>
      <c r="N16" s="28">
        <f t="shared" si="4"/>
        <v>3225000</v>
      </c>
      <c r="O16" s="28">
        <v>645000</v>
      </c>
      <c r="P16" s="43"/>
      <c r="Q16" s="43"/>
    </row>
    <row r="17" spans="1:16">
      <c r="A17" s="24">
        <v>2</v>
      </c>
      <c r="B17" s="44" t="s">
        <v>48</v>
      </c>
      <c r="C17" s="31">
        <v>52</v>
      </c>
      <c r="D17" s="28">
        <f t="shared" si="0"/>
        <v>13416000</v>
      </c>
      <c r="E17" s="46">
        <v>7.54</v>
      </c>
      <c r="F17" s="47" t="s">
        <v>49</v>
      </c>
      <c r="G17" s="41">
        <f t="shared" si="3"/>
        <v>4</v>
      </c>
      <c r="H17" s="28">
        <v>0</v>
      </c>
      <c r="I17" s="42">
        <v>3</v>
      </c>
      <c r="J17" s="28">
        <v>1</v>
      </c>
      <c r="K17" s="28">
        <f t="shared" ref="K17:K18" si="6">(H17*745000+I17*695000+J17*645000)*5</f>
        <v>13650000</v>
      </c>
      <c r="L17" s="27">
        <f t="shared" si="2"/>
        <v>-234000</v>
      </c>
      <c r="M17" s="42"/>
      <c r="N17" s="28">
        <f t="shared" si="4"/>
        <v>3225000</v>
      </c>
      <c r="O17" s="28">
        <v>645000</v>
      </c>
    </row>
    <row r="18" spans="1:16">
      <c r="A18" s="24">
        <v>3</v>
      </c>
      <c r="B18" s="44" t="s">
        <v>50</v>
      </c>
      <c r="C18" s="31">
        <v>29</v>
      </c>
      <c r="D18" s="28">
        <f t="shared" si="0"/>
        <v>7482000</v>
      </c>
      <c r="E18" s="40">
        <v>8.32</v>
      </c>
      <c r="F18" s="28">
        <v>97</v>
      </c>
      <c r="G18" s="41">
        <v>0</v>
      </c>
      <c r="H18" s="45">
        <v>1</v>
      </c>
      <c r="I18" s="42">
        <v>0</v>
      </c>
      <c r="J18" s="28">
        <v>0</v>
      </c>
      <c r="K18" s="28">
        <f t="shared" si="6"/>
        <v>3725000</v>
      </c>
      <c r="L18" s="27">
        <f t="shared" si="2"/>
        <v>3757000</v>
      </c>
      <c r="M18" s="4"/>
      <c r="N18" s="28">
        <f t="shared" si="4"/>
        <v>3225000</v>
      </c>
      <c r="O18" s="28">
        <v>645000</v>
      </c>
      <c r="P18" s="29" t="s">
        <v>20</v>
      </c>
    </row>
    <row r="19" spans="1:16">
      <c r="A19" s="51" t="s">
        <v>51</v>
      </c>
      <c r="B19" s="52"/>
      <c r="C19" s="31"/>
      <c r="D19" s="28"/>
      <c r="E19" s="40"/>
      <c r="F19" s="28"/>
      <c r="G19" s="41"/>
      <c r="H19" s="28"/>
      <c r="I19" s="42"/>
      <c r="J19" s="28"/>
      <c r="K19" s="28">
        <f t="shared" ref="K19:K45" si="7">(H19*620000+I19*570000+J19*520000)*5</f>
        <v>0</v>
      </c>
      <c r="L19" s="27"/>
      <c r="M19" s="42"/>
      <c r="N19" s="28"/>
      <c r="O19" s="28"/>
    </row>
    <row r="20" spans="1:16">
      <c r="A20" s="24">
        <v>1</v>
      </c>
      <c r="B20" s="44" t="s">
        <v>52</v>
      </c>
      <c r="C20" s="31">
        <v>27</v>
      </c>
      <c r="D20" s="28">
        <f t="shared" si="0"/>
        <v>6966000</v>
      </c>
      <c r="E20" s="40">
        <v>8.42</v>
      </c>
      <c r="F20" s="28">
        <v>89</v>
      </c>
      <c r="G20" s="41">
        <f t="shared" si="3"/>
        <v>2</v>
      </c>
      <c r="H20" s="28">
        <v>0</v>
      </c>
      <c r="I20" s="42">
        <v>2</v>
      </c>
      <c r="J20" s="28">
        <v>0</v>
      </c>
      <c r="K20" s="28">
        <f t="shared" ref="K20:K28" si="8">(H20*745000+I20*695000+J20*645000)*5</f>
        <v>6950000</v>
      </c>
      <c r="L20" s="27">
        <f t="shared" si="2"/>
        <v>16000</v>
      </c>
      <c r="M20" s="42"/>
      <c r="N20" s="28">
        <f t="shared" si="4"/>
        <v>3225000</v>
      </c>
      <c r="O20" s="28">
        <v>645000</v>
      </c>
      <c r="P20" s="29"/>
    </row>
    <row r="21" spans="1:16">
      <c r="A21" s="24">
        <v>2</v>
      </c>
      <c r="B21" s="44" t="s">
        <v>53</v>
      </c>
      <c r="C21" s="31">
        <v>67</v>
      </c>
      <c r="D21" s="28">
        <f t="shared" si="0"/>
        <v>17286000</v>
      </c>
      <c r="E21" s="46">
        <v>7.22</v>
      </c>
      <c r="F21" s="47" t="s">
        <v>39</v>
      </c>
      <c r="G21" s="41">
        <f t="shared" si="3"/>
        <v>5</v>
      </c>
      <c r="H21" s="28">
        <v>0</v>
      </c>
      <c r="I21" s="42">
        <v>0</v>
      </c>
      <c r="J21" s="28">
        <v>5</v>
      </c>
      <c r="K21" s="28">
        <f t="shared" si="8"/>
        <v>16125000</v>
      </c>
      <c r="L21" s="27">
        <f t="shared" si="2"/>
        <v>1161000</v>
      </c>
      <c r="M21" s="42"/>
      <c r="N21" s="28">
        <f t="shared" si="4"/>
        <v>3225000</v>
      </c>
      <c r="O21" s="28">
        <v>645000</v>
      </c>
      <c r="P21" s="29"/>
    </row>
    <row r="22" spans="1:16">
      <c r="A22" s="24">
        <v>4</v>
      </c>
      <c r="B22" s="44" t="s">
        <v>54</v>
      </c>
      <c r="C22" s="31">
        <v>68</v>
      </c>
      <c r="D22" s="28">
        <f t="shared" si="0"/>
        <v>17544000</v>
      </c>
      <c r="E22" s="46">
        <v>7.6</v>
      </c>
      <c r="F22" s="47" t="s">
        <v>55</v>
      </c>
      <c r="G22" s="41">
        <f t="shared" si="3"/>
        <v>5</v>
      </c>
      <c r="H22" s="28">
        <v>0</v>
      </c>
      <c r="I22" s="42">
        <v>2</v>
      </c>
      <c r="J22" s="28">
        <v>3</v>
      </c>
      <c r="K22" s="28">
        <f t="shared" si="8"/>
        <v>16625000</v>
      </c>
      <c r="L22" s="27">
        <f t="shared" si="2"/>
        <v>919000</v>
      </c>
      <c r="M22" s="42"/>
      <c r="N22" s="28">
        <f t="shared" si="4"/>
        <v>3225000</v>
      </c>
      <c r="O22" s="28">
        <v>645000</v>
      </c>
      <c r="P22" s="29"/>
    </row>
    <row r="23" spans="1:16">
      <c r="A23" s="24">
        <v>6</v>
      </c>
      <c r="B23" s="44" t="s">
        <v>56</v>
      </c>
      <c r="C23" s="31">
        <v>24</v>
      </c>
      <c r="D23" s="28">
        <f t="shared" si="0"/>
        <v>6192000</v>
      </c>
      <c r="E23" s="40">
        <v>8.58</v>
      </c>
      <c r="F23" s="28">
        <v>88</v>
      </c>
      <c r="G23" s="41">
        <f t="shared" si="3"/>
        <v>2</v>
      </c>
      <c r="H23" s="28">
        <v>0</v>
      </c>
      <c r="I23" s="42">
        <v>2</v>
      </c>
      <c r="J23" s="28">
        <v>0</v>
      </c>
      <c r="K23" s="28">
        <f t="shared" si="8"/>
        <v>6950000</v>
      </c>
      <c r="L23" s="27">
        <f t="shared" si="2"/>
        <v>-758000</v>
      </c>
      <c r="M23" s="42"/>
      <c r="N23" s="28">
        <f t="shared" si="4"/>
        <v>3225000</v>
      </c>
      <c r="O23" s="28">
        <v>645000</v>
      </c>
    </row>
    <row r="24" spans="1:16">
      <c r="A24" s="24">
        <v>7</v>
      </c>
      <c r="B24" s="44" t="s">
        <v>57</v>
      </c>
      <c r="C24" s="31">
        <v>39</v>
      </c>
      <c r="D24" s="28">
        <f t="shared" si="0"/>
        <v>10062000</v>
      </c>
      <c r="E24" s="46">
        <v>8.3000000000000007</v>
      </c>
      <c r="F24" s="47" t="s">
        <v>58</v>
      </c>
      <c r="G24" s="41">
        <f t="shared" si="3"/>
        <v>3</v>
      </c>
      <c r="H24" s="28">
        <v>0</v>
      </c>
      <c r="I24" s="42">
        <v>3</v>
      </c>
      <c r="J24" s="28">
        <v>0</v>
      </c>
      <c r="K24" s="28">
        <f t="shared" si="8"/>
        <v>10425000</v>
      </c>
      <c r="L24" s="27">
        <f t="shared" si="2"/>
        <v>-363000</v>
      </c>
      <c r="M24" s="42"/>
      <c r="N24" s="28">
        <f t="shared" si="4"/>
        <v>3225000</v>
      </c>
      <c r="O24" s="28">
        <v>645000</v>
      </c>
    </row>
    <row r="25" spans="1:16">
      <c r="A25" s="24">
        <v>9</v>
      </c>
      <c r="B25" s="44" t="s">
        <v>59</v>
      </c>
      <c r="C25" s="31">
        <v>65</v>
      </c>
      <c r="D25" s="28">
        <f t="shared" si="0"/>
        <v>16770000</v>
      </c>
      <c r="E25" s="46">
        <v>7.96</v>
      </c>
      <c r="F25" s="47" t="s">
        <v>60</v>
      </c>
      <c r="G25" s="41">
        <f t="shared" si="3"/>
        <v>5</v>
      </c>
      <c r="H25" s="28">
        <v>1</v>
      </c>
      <c r="I25" s="42">
        <v>3</v>
      </c>
      <c r="J25" s="28">
        <v>1</v>
      </c>
      <c r="K25" s="28">
        <f t="shared" si="8"/>
        <v>17375000</v>
      </c>
      <c r="L25" s="27">
        <f t="shared" si="2"/>
        <v>-605000</v>
      </c>
      <c r="M25" s="42"/>
      <c r="N25" s="28">
        <f t="shared" si="4"/>
        <v>3225000</v>
      </c>
      <c r="O25" s="28">
        <v>645000</v>
      </c>
    </row>
    <row r="26" spans="1:16">
      <c r="A26" s="24">
        <v>11</v>
      </c>
      <c r="B26" s="44" t="s">
        <v>61</v>
      </c>
      <c r="C26" s="31">
        <v>26</v>
      </c>
      <c r="D26" s="28">
        <f t="shared" si="0"/>
        <v>6708000</v>
      </c>
      <c r="E26" s="40">
        <v>8.92</v>
      </c>
      <c r="F26" s="28">
        <v>91</v>
      </c>
      <c r="G26" s="41">
        <f t="shared" si="3"/>
        <v>2</v>
      </c>
      <c r="H26" s="28">
        <v>1</v>
      </c>
      <c r="I26" s="42">
        <v>1</v>
      </c>
      <c r="J26" s="28">
        <v>0</v>
      </c>
      <c r="K26" s="28">
        <f t="shared" si="8"/>
        <v>7200000</v>
      </c>
      <c r="L26" s="27">
        <f t="shared" si="2"/>
        <v>-492000</v>
      </c>
      <c r="M26" s="42"/>
      <c r="N26" s="28">
        <f t="shared" si="4"/>
        <v>3225000</v>
      </c>
      <c r="O26" s="28">
        <v>645000</v>
      </c>
    </row>
    <row r="27" spans="1:16">
      <c r="A27" s="24">
        <v>12</v>
      </c>
      <c r="B27" s="44" t="s">
        <v>62</v>
      </c>
      <c r="C27" s="31">
        <v>32</v>
      </c>
      <c r="D27" s="28">
        <f t="shared" si="0"/>
        <v>8256000</v>
      </c>
      <c r="E27" s="40">
        <v>7.63</v>
      </c>
      <c r="F27" s="28">
        <v>90</v>
      </c>
      <c r="G27" s="41">
        <f t="shared" si="3"/>
        <v>2</v>
      </c>
      <c r="H27" s="28">
        <v>0</v>
      </c>
      <c r="I27" s="42">
        <v>0</v>
      </c>
      <c r="J27" s="28">
        <v>2</v>
      </c>
      <c r="K27" s="28">
        <f t="shared" si="8"/>
        <v>6450000</v>
      </c>
      <c r="L27" s="27">
        <f t="shared" si="2"/>
        <v>1806000</v>
      </c>
      <c r="M27" s="42"/>
      <c r="N27" s="28">
        <f t="shared" si="4"/>
        <v>3225000</v>
      </c>
      <c r="O27" s="28">
        <v>645000</v>
      </c>
    </row>
    <row r="28" spans="1:16">
      <c r="A28" s="24">
        <v>13</v>
      </c>
      <c r="B28" s="44" t="s">
        <v>63</v>
      </c>
      <c r="C28" s="31">
        <v>37</v>
      </c>
      <c r="D28" s="28">
        <f t="shared" si="0"/>
        <v>9546000</v>
      </c>
      <c r="E28" s="40">
        <v>8</v>
      </c>
      <c r="F28" s="28">
        <v>80</v>
      </c>
      <c r="G28" s="41">
        <f t="shared" si="3"/>
        <v>3</v>
      </c>
      <c r="H28" s="28">
        <v>0</v>
      </c>
      <c r="I28" s="42">
        <v>3</v>
      </c>
      <c r="J28" s="28">
        <v>0</v>
      </c>
      <c r="K28" s="28">
        <f t="shared" si="8"/>
        <v>10425000</v>
      </c>
      <c r="L28" s="27">
        <f t="shared" si="2"/>
        <v>-879000</v>
      </c>
      <c r="M28" s="42"/>
      <c r="N28" s="28">
        <f t="shared" si="4"/>
        <v>3225000</v>
      </c>
      <c r="O28" s="28">
        <v>645000</v>
      </c>
    </row>
    <row r="29" spans="1:16">
      <c r="A29" s="24">
        <v>14</v>
      </c>
      <c r="B29" s="44" t="s">
        <v>64</v>
      </c>
      <c r="C29" s="31">
        <v>7</v>
      </c>
      <c r="D29" s="28">
        <f t="shared" si="0"/>
        <v>1456000</v>
      </c>
      <c r="E29" s="40">
        <v>7.91</v>
      </c>
      <c r="F29" s="28">
        <v>93</v>
      </c>
      <c r="G29" s="41">
        <f t="shared" si="3"/>
        <v>1</v>
      </c>
      <c r="H29" s="28">
        <v>0</v>
      </c>
      <c r="I29" s="42">
        <v>0</v>
      </c>
      <c r="J29" s="28">
        <v>1</v>
      </c>
      <c r="K29" s="28">
        <f t="shared" si="7"/>
        <v>2600000</v>
      </c>
      <c r="L29" s="27">
        <f t="shared" si="2"/>
        <v>-1144000</v>
      </c>
      <c r="M29" s="42"/>
      <c r="N29" s="28">
        <f t="shared" si="4"/>
        <v>2600000</v>
      </c>
      <c r="O29" s="28">
        <v>520000</v>
      </c>
    </row>
    <row r="30" spans="1:16">
      <c r="A30" s="24">
        <v>15</v>
      </c>
      <c r="B30" s="44" t="s">
        <v>65</v>
      </c>
      <c r="C30" s="31">
        <v>16</v>
      </c>
      <c r="D30" s="28">
        <f t="shared" si="0"/>
        <v>3328000</v>
      </c>
      <c r="E30" s="40">
        <v>7.51</v>
      </c>
      <c r="F30" s="28">
        <v>85</v>
      </c>
      <c r="G30" s="41">
        <f t="shared" si="3"/>
        <v>1</v>
      </c>
      <c r="H30" s="28">
        <v>0</v>
      </c>
      <c r="I30" s="42">
        <v>0</v>
      </c>
      <c r="J30" s="28">
        <v>1</v>
      </c>
      <c r="K30" s="28">
        <f t="shared" si="7"/>
        <v>2600000</v>
      </c>
      <c r="L30" s="27">
        <f t="shared" si="2"/>
        <v>728000</v>
      </c>
      <c r="M30" s="42"/>
      <c r="N30" s="28">
        <f t="shared" si="4"/>
        <v>2600000</v>
      </c>
      <c r="O30" s="28">
        <v>520000</v>
      </c>
    </row>
    <row r="31" spans="1:16">
      <c r="A31" s="5" t="s">
        <v>2</v>
      </c>
      <c r="B31" s="5" t="s">
        <v>3</v>
      </c>
      <c r="C31" s="6" t="s">
        <v>4</v>
      </c>
      <c r="D31" s="7"/>
      <c r="E31" s="6" t="s">
        <v>5</v>
      </c>
      <c r="F31" s="7"/>
      <c r="G31" s="8" t="s">
        <v>6</v>
      </c>
      <c r="H31" s="9" t="s">
        <v>7</v>
      </c>
      <c r="I31" s="10"/>
      <c r="J31" s="11"/>
      <c r="K31" s="12" t="s">
        <v>8</v>
      </c>
      <c r="L31" s="13" t="s">
        <v>9</v>
      </c>
      <c r="M31" s="14" t="s">
        <v>10</v>
      </c>
      <c r="N31" s="13" t="s">
        <v>11</v>
      </c>
      <c r="O31" s="8" t="s">
        <v>28</v>
      </c>
    </row>
    <row r="32" spans="1:16" ht="28.5">
      <c r="A32" s="16"/>
      <c r="B32" s="16"/>
      <c r="C32" s="17" t="s">
        <v>13</v>
      </c>
      <c r="D32" s="18" t="s">
        <v>14</v>
      </c>
      <c r="E32" s="17" t="s">
        <v>15</v>
      </c>
      <c r="F32" s="17" t="s">
        <v>16</v>
      </c>
      <c r="G32" s="19"/>
      <c r="H32" s="17" t="s">
        <v>17</v>
      </c>
      <c r="I32" s="17" t="s">
        <v>0</v>
      </c>
      <c r="J32" s="17" t="s">
        <v>1</v>
      </c>
      <c r="K32" s="20"/>
      <c r="L32" s="21"/>
      <c r="M32" s="22"/>
      <c r="N32" s="21"/>
      <c r="O32" s="19"/>
    </row>
    <row r="33" spans="1:17">
      <c r="A33" s="51" t="s">
        <v>66</v>
      </c>
      <c r="B33" s="52"/>
      <c r="C33" s="31"/>
      <c r="D33" s="28"/>
      <c r="E33" s="40"/>
      <c r="F33" s="28"/>
      <c r="G33" s="41"/>
      <c r="H33" s="28"/>
      <c r="I33" s="42"/>
      <c r="J33" s="28"/>
      <c r="K33" s="28">
        <f t="shared" si="7"/>
        <v>0</v>
      </c>
      <c r="L33" s="27"/>
      <c r="M33" s="42"/>
      <c r="N33" s="28"/>
      <c r="O33" s="28"/>
    </row>
    <row r="34" spans="1:17">
      <c r="A34" s="24">
        <v>1</v>
      </c>
      <c r="B34" s="44" t="s">
        <v>67</v>
      </c>
      <c r="C34" s="31">
        <v>19</v>
      </c>
      <c r="D34" s="28">
        <f t="shared" si="0"/>
        <v>5814000</v>
      </c>
      <c r="E34" s="40">
        <v>8.17</v>
      </c>
      <c r="F34" s="28">
        <v>93</v>
      </c>
      <c r="G34" s="41">
        <f t="shared" si="3"/>
        <v>2</v>
      </c>
      <c r="H34" s="28">
        <v>0</v>
      </c>
      <c r="I34" s="42">
        <v>2</v>
      </c>
      <c r="J34" s="28">
        <v>0</v>
      </c>
      <c r="K34" s="28">
        <f t="shared" si="1"/>
        <v>8150000</v>
      </c>
      <c r="L34" s="27">
        <f t="shared" si="2"/>
        <v>-2336000</v>
      </c>
      <c r="M34" s="42"/>
      <c r="N34" s="28">
        <f t="shared" si="4"/>
        <v>3825000</v>
      </c>
      <c r="O34" s="28">
        <v>765000</v>
      </c>
    </row>
    <row r="35" spans="1:17">
      <c r="A35" s="24">
        <v>2</v>
      </c>
      <c r="B35" s="44" t="s">
        <v>68</v>
      </c>
      <c r="C35" s="31">
        <v>37</v>
      </c>
      <c r="D35" s="28">
        <f t="shared" si="0"/>
        <v>11322000</v>
      </c>
      <c r="E35" s="40">
        <v>7.58</v>
      </c>
      <c r="F35" s="28">
        <v>89</v>
      </c>
      <c r="G35" s="41">
        <f t="shared" si="3"/>
        <v>3</v>
      </c>
      <c r="H35" s="28">
        <v>0</v>
      </c>
      <c r="I35" s="42">
        <v>1</v>
      </c>
      <c r="J35" s="28">
        <v>2</v>
      </c>
      <c r="K35" s="28">
        <f t="shared" si="1"/>
        <v>11725000</v>
      </c>
      <c r="L35" s="27">
        <f t="shared" si="2"/>
        <v>-403000</v>
      </c>
      <c r="M35" s="42"/>
      <c r="N35" s="28">
        <f t="shared" si="4"/>
        <v>3825000</v>
      </c>
      <c r="O35" s="28">
        <v>765000</v>
      </c>
    </row>
    <row r="36" spans="1:17">
      <c r="A36" s="24">
        <v>3</v>
      </c>
      <c r="B36" s="44" t="s">
        <v>69</v>
      </c>
      <c r="C36" s="31">
        <v>26</v>
      </c>
      <c r="D36" s="28">
        <f t="shared" si="0"/>
        <v>7956000</v>
      </c>
      <c r="E36" s="40"/>
      <c r="F36" s="28"/>
      <c r="G36" s="41">
        <f t="shared" si="3"/>
        <v>0</v>
      </c>
      <c r="H36" s="28">
        <v>0</v>
      </c>
      <c r="I36" s="42">
        <v>0</v>
      </c>
      <c r="J36" s="28">
        <v>0</v>
      </c>
      <c r="K36" s="28">
        <f t="shared" si="1"/>
        <v>0</v>
      </c>
      <c r="L36" s="27">
        <f t="shared" si="2"/>
        <v>7956000</v>
      </c>
      <c r="M36" s="42"/>
      <c r="N36" s="28">
        <f t="shared" si="4"/>
        <v>3825000</v>
      </c>
      <c r="O36" s="28">
        <v>765000</v>
      </c>
      <c r="P36" t="s">
        <v>23</v>
      </c>
    </row>
    <row r="37" spans="1:17">
      <c r="A37" s="24">
        <v>4</v>
      </c>
      <c r="B37" s="44" t="s">
        <v>70</v>
      </c>
      <c r="C37" s="31">
        <v>19</v>
      </c>
      <c r="D37" s="28">
        <f t="shared" si="0"/>
        <v>4674000</v>
      </c>
      <c r="E37" s="40"/>
      <c r="F37" s="28"/>
      <c r="G37" s="41">
        <f t="shared" si="3"/>
        <v>0</v>
      </c>
      <c r="H37" s="28">
        <v>0</v>
      </c>
      <c r="I37" s="42">
        <v>0</v>
      </c>
      <c r="J37" s="28">
        <v>0</v>
      </c>
      <c r="K37" s="28">
        <f>(H37*715000+I37*665000+J37*615000)*5</f>
        <v>0</v>
      </c>
      <c r="L37" s="27">
        <f t="shared" si="2"/>
        <v>4674000</v>
      </c>
      <c r="M37" s="42"/>
      <c r="N37" s="28">
        <f t="shared" si="4"/>
        <v>3075000</v>
      </c>
      <c r="O37" s="28">
        <v>615000</v>
      </c>
      <c r="P37" t="s">
        <v>23</v>
      </c>
    </row>
    <row r="38" spans="1:17">
      <c r="A38" s="51" t="s">
        <v>71</v>
      </c>
      <c r="B38" s="52"/>
      <c r="C38" s="31"/>
      <c r="D38" s="28"/>
      <c r="E38" s="40"/>
      <c r="F38" s="28"/>
      <c r="G38" s="41"/>
      <c r="H38" s="28"/>
      <c r="I38" s="42"/>
      <c r="J38" s="28"/>
      <c r="K38" s="28">
        <f t="shared" si="7"/>
        <v>0</v>
      </c>
      <c r="L38" s="27"/>
      <c r="M38" s="42"/>
      <c r="N38" s="28"/>
      <c r="O38" s="28"/>
    </row>
    <row r="39" spans="1:17">
      <c r="A39" s="24">
        <v>1</v>
      </c>
      <c r="B39" s="44" t="s">
        <v>72</v>
      </c>
      <c r="C39" s="31">
        <v>6</v>
      </c>
      <c r="D39" s="28">
        <f t="shared" si="0"/>
        <v>1248000</v>
      </c>
      <c r="E39" s="40">
        <v>7.69</v>
      </c>
      <c r="F39" s="28">
        <v>84</v>
      </c>
      <c r="G39" s="41">
        <f t="shared" si="3"/>
        <v>1</v>
      </c>
      <c r="H39" s="28">
        <v>0</v>
      </c>
      <c r="I39" s="42">
        <v>0</v>
      </c>
      <c r="J39" s="28">
        <v>1</v>
      </c>
      <c r="K39" s="28">
        <f t="shared" si="7"/>
        <v>2600000</v>
      </c>
      <c r="L39" s="27">
        <f t="shared" si="2"/>
        <v>-1352000</v>
      </c>
      <c r="M39" s="42"/>
      <c r="N39" s="28">
        <f t="shared" si="4"/>
        <v>2600000</v>
      </c>
      <c r="O39" s="28">
        <v>520000</v>
      </c>
    </row>
    <row r="40" spans="1:17">
      <c r="A40" s="51" t="s">
        <v>73</v>
      </c>
      <c r="B40" s="52"/>
      <c r="C40" s="31"/>
      <c r="D40" s="28"/>
      <c r="E40" s="40"/>
      <c r="F40" s="28"/>
      <c r="G40" s="41"/>
      <c r="H40" s="28"/>
      <c r="I40" s="42"/>
      <c r="J40" s="28"/>
      <c r="K40" s="28">
        <f t="shared" si="7"/>
        <v>0</v>
      </c>
      <c r="L40" s="27"/>
      <c r="M40" s="42"/>
      <c r="N40" s="28"/>
      <c r="O40" s="28"/>
    </row>
    <row r="41" spans="1:17">
      <c r="A41" s="24">
        <v>1</v>
      </c>
      <c r="B41" s="44" t="s">
        <v>74</v>
      </c>
      <c r="C41" s="31">
        <v>34</v>
      </c>
      <c r="D41" s="28">
        <f t="shared" si="0"/>
        <v>7072000</v>
      </c>
      <c r="E41" s="46">
        <v>7.73</v>
      </c>
      <c r="F41" s="47" t="s">
        <v>75</v>
      </c>
      <c r="G41" s="41">
        <f t="shared" si="3"/>
        <v>3</v>
      </c>
      <c r="H41" s="28">
        <v>0</v>
      </c>
      <c r="I41" s="42">
        <v>2</v>
      </c>
      <c r="J41" s="28">
        <v>1</v>
      </c>
      <c r="K41" s="28">
        <f t="shared" si="7"/>
        <v>8300000</v>
      </c>
      <c r="L41" s="27">
        <f t="shared" si="2"/>
        <v>-1228000</v>
      </c>
      <c r="M41" s="42"/>
      <c r="N41" s="28">
        <f t="shared" si="4"/>
        <v>2600000</v>
      </c>
      <c r="O41" s="28">
        <v>520000</v>
      </c>
    </row>
    <row r="42" spans="1:17">
      <c r="A42" s="24">
        <v>2</v>
      </c>
      <c r="B42" s="44" t="s">
        <v>76</v>
      </c>
      <c r="C42" s="31">
        <v>29</v>
      </c>
      <c r="D42" s="28">
        <f t="shared" si="0"/>
        <v>6032000</v>
      </c>
      <c r="E42" s="40">
        <v>7.17</v>
      </c>
      <c r="F42" s="28">
        <v>92</v>
      </c>
      <c r="G42" s="41">
        <f t="shared" si="3"/>
        <v>2</v>
      </c>
      <c r="H42" s="28">
        <v>0</v>
      </c>
      <c r="I42" s="42">
        <v>1</v>
      </c>
      <c r="J42" s="28">
        <v>1</v>
      </c>
      <c r="K42" s="28">
        <f t="shared" si="7"/>
        <v>5450000</v>
      </c>
      <c r="L42" s="27">
        <f t="shared" si="2"/>
        <v>582000</v>
      </c>
      <c r="M42" s="42"/>
      <c r="N42" s="28">
        <f t="shared" si="4"/>
        <v>2600000</v>
      </c>
      <c r="O42" s="28">
        <v>520000</v>
      </c>
    </row>
    <row r="43" spans="1:17">
      <c r="A43" s="51" t="s">
        <v>77</v>
      </c>
      <c r="B43" s="52"/>
      <c r="C43" s="31"/>
      <c r="D43" s="28"/>
      <c r="E43" s="40"/>
      <c r="F43" s="28"/>
      <c r="G43" s="41"/>
      <c r="H43" s="28"/>
      <c r="I43" s="42"/>
      <c r="J43" s="28"/>
      <c r="K43" s="28">
        <f t="shared" si="7"/>
        <v>0</v>
      </c>
      <c r="L43" s="27"/>
      <c r="M43" s="42"/>
      <c r="N43" s="28"/>
      <c r="O43" s="28"/>
    </row>
    <row r="44" spans="1:17">
      <c r="A44" s="24">
        <v>1</v>
      </c>
      <c r="B44" s="44" t="s">
        <v>78</v>
      </c>
      <c r="C44" s="31">
        <v>97</v>
      </c>
      <c r="D44" s="28">
        <f t="shared" si="0"/>
        <v>20176000</v>
      </c>
      <c r="E44" s="46">
        <v>7.1</v>
      </c>
      <c r="F44" s="47" t="s">
        <v>41</v>
      </c>
      <c r="G44" s="41">
        <f t="shared" si="3"/>
        <v>2</v>
      </c>
      <c r="H44" s="28">
        <v>0</v>
      </c>
      <c r="I44" s="42">
        <v>0</v>
      </c>
      <c r="J44" s="28">
        <v>2</v>
      </c>
      <c r="K44" s="28">
        <f t="shared" si="7"/>
        <v>5200000</v>
      </c>
      <c r="L44" s="27">
        <f t="shared" si="2"/>
        <v>14976000</v>
      </c>
      <c r="M44" s="42"/>
      <c r="N44" s="28">
        <f t="shared" si="4"/>
        <v>2600000</v>
      </c>
      <c r="O44" s="28">
        <v>520000</v>
      </c>
      <c r="P44" s="29" t="s">
        <v>20</v>
      </c>
    </row>
    <row r="45" spans="1:17">
      <c r="A45" s="24">
        <v>3</v>
      </c>
      <c r="B45" s="44" t="s">
        <v>79</v>
      </c>
      <c r="C45" s="31">
        <v>52</v>
      </c>
      <c r="D45" s="28">
        <f t="shared" si="0"/>
        <v>10816000</v>
      </c>
      <c r="E45" s="40">
        <v>7.09</v>
      </c>
      <c r="F45" s="28">
        <v>90</v>
      </c>
      <c r="G45" s="41">
        <f t="shared" si="3"/>
        <v>2</v>
      </c>
      <c r="H45" s="28">
        <v>0</v>
      </c>
      <c r="I45" s="42">
        <v>0</v>
      </c>
      <c r="J45" s="28">
        <v>2</v>
      </c>
      <c r="K45" s="28">
        <f t="shared" si="7"/>
        <v>5200000</v>
      </c>
      <c r="L45" s="27">
        <f t="shared" si="2"/>
        <v>5616000</v>
      </c>
      <c r="M45" s="42"/>
      <c r="N45" s="28">
        <f t="shared" si="4"/>
        <v>2600000</v>
      </c>
      <c r="O45" s="28">
        <v>520000</v>
      </c>
      <c r="P45" s="29" t="s">
        <v>20</v>
      </c>
    </row>
    <row r="46" spans="1:17">
      <c r="A46" s="51" t="s">
        <v>80</v>
      </c>
      <c r="B46" s="52"/>
      <c r="C46" s="31"/>
      <c r="D46" s="28"/>
      <c r="E46" s="40"/>
      <c r="F46" s="28"/>
      <c r="G46" s="41"/>
      <c r="H46" s="28"/>
      <c r="I46" s="42"/>
      <c r="J46" s="28"/>
      <c r="K46" s="28"/>
      <c r="L46" s="27"/>
      <c r="M46" s="42"/>
      <c r="N46" s="28"/>
      <c r="O46" s="28"/>
    </row>
    <row r="47" spans="1:17">
      <c r="A47" s="24">
        <v>1</v>
      </c>
      <c r="B47" s="44" t="s">
        <v>81</v>
      </c>
      <c r="C47" s="31">
        <v>9</v>
      </c>
      <c r="D47" s="28">
        <f t="shared" si="0"/>
        <v>2214000</v>
      </c>
      <c r="E47" s="40"/>
      <c r="F47" s="28"/>
      <c r="G47" s="41">
        <f t="shared" si="3"/>
        <v>0</v>
      </c>
      <c r="H47" s="28">
        <v>0</v>
      </c>
      <c r="I47" s="42">
        <v>0</v>
      </c>
      <c r="J47" s="28">
        <v>0</v>
      </c>
      <c r="K47" s="28">
        <f t="shared" ref="K47" si="9">(H47*715000+I47*665000+J47*615000)*5</f>
        <v>0</v>
      </c>
      <c r="L47" s="27">
        <f t="shared" si="2"/>
        <v>2214000</v>
      </c>
      <c r="M47" s="42"/>
      <c r="N47" s="28">
        <f t="shared" si="4"/>
        <v>3075000</v>
      </c>
      <c r="O47" s="28">
        <v>615000</v>
      </c>
      <c r="P47" t="s">
        <v>23</v>
      </c>
    </row>
    <row r="48" spans="1:17">
      <c r="A48" s="24">
        <v>3</v>
      </c>
      <c r="B48" s="44" t="s">
        <v>82</v>
      </c>
      <c r="C48" s="31">
        <v>14</v>
      </c>
      <c r="D48" s="28">
        <f t="shared" si="0"/>
        <v>2996000</v>
      </c>
      <c r="E48" s="53">
        <v>8.14</v>
      </c>
      <c r="F48" s="53">
        <v>90</v>
      </c>
      <c r="G48" s="41">
        <f t="shared" si="3"/>
        <v>1</v>
      </c>
      <c r="H48" s="28">
        <v>0</v>
      </c>
      <c r="I48" s="42">
        <v>1</v>
      </c>
      <c r="J48" s="28">
        <v>0</v>
      </c>
      <c r="K48" s="28">
        <f>(H48*635000+I48*585000+J48*535000)*5</f>
        <v>2925000</v>
      </c>
      <c r="L48" s="27">
        <f t="shared" si="2"/>
        <v>71000</v>
      </c>
      <c r="M48" s="4"/>
      <c r="N48" s="28">
        <f t="shared" si="4"/>
        <v>2675000</v>
      </c>
      <c r="O48" s="28">
        <v>535000</v>
      </c>
      <c r="P48" s="43"/>
      <c r="Q48" s="43"/>
    </row>
    <row r="49" spans="1:16">
      <c r="A49" s="24">
        <v>5</v>
      </c>
      <c r="B49" s="44" t="s">
        <v>83</v>
      </c>
      <c r="C49" s="31">
        <v>4</v>
      </c>
      <c r="D49" s="28">
        <f t="shared" si="0"/>
        <v>856000</v>
      </c>
      <c r="E49" s="40">
        <v>8.5</v>
      </c>
      <c r="F49" s="28">
        <v>87</v>
      </c>
      <c r="G49" s="41">
        <f t="shared" si="3"/>
        <v>1</v>
      </c>
      <c r="H49" s="28">
        <v>0</v>
      </c>
      <c r="I49" s="42">
        <v>1</v>
      </c>
      <c r="J49" s="28">
        <v>0</v>
      </c>
      <c r="K49" s="28">
        <f t="shared" ref="K49:K55" si="10">(H49*635000+I49*585000+J49*535000)*5</f>
        <v>2925000</v>
      </c>
      <c r="L49" s="27">
        <f t="shared" si="2"/>
        <v>-2069000</v>
      </c>
      <c r="M49" s="42"/>
      <c r="N49" s="28">
        <f t="shared" si="4"/>
        <v>2675000</v>
      </c>
      <c r="O49" s="28">
        <v>535000</v>
      </c>
    </row>
    <row r="50" spans="1:16">
      <c r="A50" s="24">
        <v>6</v>
      </c>
      <c r="B50" s="44" t="s">
        <v>84</v>
      </c>
      <c r="C50" s="31">
        <v>5</v>
      </c>
      <c r="D50" s="28">
        <f t="shared" si="0"/>
        <v>1070000</v>
      </c>
      <c r="E50" s="40">
        <v>8.1</v>
      </c>
      <c r="F50" s="28">
        <v>81</v>
      </c>
      <c r="G50" s="41">
        <f t="shared" si="3"/>
        <v>1</v>
      </c>
      <c r="H50" s="28">
        <v>0</v>
      </c>
      <c r="I50" s="42">
        <v>1</v>
      </c>
      <c r="J50" s="28">
        <v>0</v>
      </c>
      <c r="K50" s="28">
        <f t="shared" si="10"/>
        <v>2925000</v>
      </c>
      <c r="L50" s="27">
        <f t="shared" si="2"/>
        <v>-1855000</v>
      </c>
      <c r="M50" s="42"/>
      <c r="N50" s="28">
        <f t="shared" si="4"/>
        <v>2675000</v>
      </c>
      <c r="O50" s="28">
        <v>535000</v>
      </c>
    </row>
    <row r="51" spans="1:16">
      <c r="A51" s="24">
        <v>7</v>
      </c>
      <c r="B51" s="44" t="s">
        <v>85</v>
      </c>
      <c r="C51" s="31">
        <v>21</v>
      </c>
      <c r="D51" s="28">
        <f t="shared" si="0"/>
        <v>4494000</v>
      </c>
      <c r="E51" s="54">
        <v>8.3000000000000007</v>
      </c>
      <c r="F51" s="54">
        <v>90</v>
      </c>
      <c r="G51" s="41">
        <f t="shared" si="3"/>
        <v>2</v>
      </c>
      <c r="H51" s="28">
        <v>0</v>
      </c>
      <c r="I51" s="42">
        <v>2</v>
      </c>
      <c r="J51" s="28">
        <v>0</v>
      </c>
      <c r="K51" s="28">
        <f t="shared" si="10"/>
        <v>5850000</v>
      </c>
      <c r="L51" s="27">
        <f t="shared" si="2"/>
        <v>-1356000</v>
      </c>
      <c r="M51" s="42"/>
      <c r="N51" s="28">
        <f t="shared" si="4"/>
        <v>2675000</v>
      </c>
      <c r="O51" s="28">
        <v>535000</v>
      </c>
    </row>
    <row r="52" spans="1:16">
      <c r="A52" s="24">
        <v>8</v>
      </c>
      <c r="B52" s="44" t="s">
        <v>86</v>
      </c>
      <c r="C52" s="31">
        <v>19</v>
      </c>
      <c r="D52" s="28">
        <f t="shared" si="0"/>
        <v>4066000</v>
      </c>
      <c r="E52" s="40">
        <v>8.44</v>
      </c>
      <c r="F52" s="28">
        <v>90</v>
      </c>
      <c r="G52" s="41">
        <f t="shared" si="3"/>
        <v>1</v>
      </c>
      <c r="H52" s="28">
        <v>0</v>
      </c>
      <c r="I52" s="42">
        <v>1</v>
      </c>
      <c r="J52" s="28">
        <v>0</v>
      </c>
      <c r="K52" s="28">
        <f t="shared" si="10"/>
        <v>2925000</v>
      </c>
      <c r="L52" s="27">
        <f t="shared" si="2"/>
        <v>1141000</v>
      </c>
      <c r="M52" s="42"/>
      <c r="N52" s="28">
        <f t="shared" si="4"/>
        <v>2675000</v>
      </c>
      <c r="O52" s="28">
        <v>535000</v>
      </c>
    </row>
    <row r="53" spans="1:16">
      <c r="A53" s="24">
        <v>9</v>
      </c>
      <c r="B53" s="44" t="s">
        <v>87</v>
      </c>
      <c r="C53" s="31">
        <v>33</v>
      </c>
      <c r="D53" s="28">
        <f t="shared" si="0"/>
        <v>7062000</v>
      </c>
      <c r="E53" s="40">
        <v>7.73</v>
      </c>
      <c r="F53" s="28">
        <v>80</v>
      </c>
      <c r="G53" s="41">
        <f t="shared" si="3"/>
        <v>3</v>
      </c>
      <c r="H53" s="28">
        <v>0</v>
      </c>
      <c r="I53" s="42">
        <v>0</v>
      </c>
      <c r="J53" s="28">
        <v>3</v>
      </c>
      <c r="K53" s="28">
        <f t="shared" si="10"/>
        <v>8025000</v>
      </c>
      <c r="L53" s="27">
        <f t="shared" si="2"/>
        <v>-963000</v>
      </c>
      <c r="M53" s="42"/>
      <c r="N53" s="28">
        <f t="shared" si="4"/>
        <v>2675000</v>
      </c>
      <c r="O53" s="28">
        <v>535000</v>
      </c>
    </row>
    <row r="54" spans="1:16">
      <c r="A54" s="24">
        <v>10</v>
      </c>
      <c r="B54" s="44" t="s">
        <v>88</v>
      </c>
      <c r="C54" s="31">
        <v>30</v>
      </c>
      <c r="D54" s="28">
        <f t="shared" si="0"/>
        <v>6420000</v>
      </c>
      <c r="E54" s="53">
        <v>9.44</v>
      </c>
      <c r="F54" s="53">
        <v>88</v>
      </c>
      <c r="G54" s="41">
        <f t="shared" si="3"/>
        <v>2</v>
      </c>
      <c r="H54" s="28">
        <v>1</v>
      </c>
      <c r="I54" s="42">
        <v>1</v>
      </c>
      <c r="J54" s="28">
        <v>0</v>
      </c>
      <c r="K54" s="28">
        <f t="shared" si="10"/>
        <v>6100000</v>
      </c>
      <c r="L54" s="27">
        <f t="shared" si="2"/>
        <v>320000</v>
      </c>
      <c r="M54" s="42"/>
      <c r="N54" s="28">
        <f t="shared" si="4"/>
        <v>2675000</v>
      </c>
      <c r="O54" s="28">
        <v>535000</v>
      </c>
    </row>
    <row r="55" spans="1:16">
      <c r="A55" s="24">
        <v>13</v>
      </c>
      <c r="B55" s="44" t="s">
        <v>89</v>
      </c>
      <c r="C55" s="31">
        <v>23</v>
      </c>
      <c r="D55" s="28">
        <f t="shared" si="0"/>
        <v>4922000</v>
      </c>
      <c r="E55" s="53">
        <v>8.6199999999999992</v>
      </c>
      <c r="F55" s="53">
        <v>83</v>
      </c>
      <c r="G55" s="41">
        <f t="shared" si="3"/>
        <v>2</v>
      </c>
      <c r="H55" s="28">
        <v>0</v>
      </c>
      <c r="I55" s="42">
        <v>2</v>
      </c>
      <c r="J55" s="28">
        <v>0</v>
      </c>
      <c r="K55" s="28">
        <f t="shared" si="10"/>
        <v>5850000</v>
      </c>
      <c r="L55" s="27">
        <f t="shared" si="2"/>
        <v>-928000</v>
      </c>
      <c r="M55" s="42"/>
      <c r="N55" s="28">
        <f t="shared" si="4"/>
        <v>2675000</v>
      </c>
      <c r="O55" s="28">
        <v>535000</v>
      </c>
    </row>
    <row r="56" spans="1:16" s="58" customFormat="1">
      <c r="A56" s="51" t="s">
        <v>90</v>
      </c>
      <c r="B56" s="52"/>
      <c r="C56" s="55"/>
      <c r="D56" s="28"/>
      <c r="E56" s="56"/>
      <c r="F56" s="57"/>
      <c r="G56" s="41">
        <f t="shared" si="3"/>
        <v>0</v>
      </c>
      <c r="H56" s="57"/>
      <c r="I56" s="41"/>
      <c r="J56" s="57"/>
      <c r="K56" s="28"/>
      <c r="L56" s="27"/>
      <c r="M56" s="41"/>
      <c r="N56" s="28"/>
      <c r="O56" s="28"/>
    </row>
    <row r="57" spans="1:16">
      <c r="A57" s="38">
        <v>1</v>
      </c>
      <c r="B57" s="39" t="s">
        <v>91</v>
      </c>
      <c r="C57" s="31">
        <v>22</v>
      </c>
      <c r="D57" s="28">
        <f t="shared" si="0"/>
        <v>5676000</v>
      </c>
      <c r="E57" s="40">
        <v>8.0299999999999994</v>
      </c>
      <c r="F57" s="28">
        <v>90</v>
      </c>
      <c r="G57" s="41">
        <f t="shared" si="3"/>
        <v>3</v>
      </c>
      <c r="H57" s="28">
        <v>0</v>
      </c>
      <c r="I57" s="59">
        <v>3</v>
      </c>
      <c r="J57" s="28">
        <v>0</v>
      </c>
      <c r="K57" s="28">
        <f t="shared" ref="K57:K59" si="11">(H57*745000+I57*695000+J57*645000)*5</f>
        <v>10425000</v>
      </c>
      <c r="L57" s="27">
        <f t="shared" si="2"/>
        <v>-4749000</v>
      </c>
      <c r="M57" s="42"/>
      <c r="N57" s="28">
        <f t="shared" si="4"/>
        <v>3225000</v>
      </c>
      <c r="O57" s="28">
        <v>645000</v>
      </c>
    </row>
    <row r="58" spans="1:16">
      <c r="A58" s="38">
        <v>2</v>
      </c>
      <c r="B58" s="39" t="s">
        <v>92</v>
      </c>
      <c r="C58" s="31">
        <v>31</v>
      </c>
      <c r="D58" s="28">
        <f t="shared" si="0"/>
        <v>7998000</v>
      </c>
      <c r="E58" s="40">
        <v>8.01</v>
      </c>
      <c r="F58" s="33">
        <v>82</v>
      </c>
      <c r="G58" s="41">
        <f t="shared" si="3"/>
        <v>2</v>
      </c>
      <c r="H58" s="33">
        <v>0</v>
      </c>
      <c r="I58" s="42">
        <v>2</v>
      </c>
      <c r="J58" s="33">
        <v>0</v>
      </c>
      <c r="K58" s="28">
        <f t="shared" si="11"/>
        <v>6950000</v>
      </c>
      <c r="L58" s="27">
        <f t="shared" si="2"/>
        <v>1048000</v>
      </c>
      <c r="M58" s="42"/>
      <c r="N58" s="28">
        <f t="shared" si="4"/>
        <v>3225000</v>
      </c>
      <c r="O58" s="28">
        <v>645000</v>
      </c>
    </row>
    <row r="59" spans="1:16">
      <c r="A59" s="38">
        <v>3</v>
      </c>
      <c r="B59" s="39" t="s">
        <v>93</v>
      </c>
      <c r="C59" s="31">
        <v>17</v>
      </c>
      <c r="D59" s="28">
        <f t="shared" si="0"/>
        <v>4386000</v>
      </c>
      <c r="E59" s="40"/>
      <c r="F59" s="33"/>
      <c r="G59" s="41">
        <f t="shared" si="3"/>
        <v>0</v>
      </c>
      <c r="H59" s="33">
        <v>0</v>
      </c>
      <c r="I59" s="42">
        <v>0</v>
      </c>
      <c r="J59" s="33">
        <v>0</v>
      </c>
      <c r="K59" s="28">
        <f t="shared" si="11"/>
        <v>0</v>
      </c>
      <c r="L59" s="27">
        <f t="shared" si="2"/>
        <v>4386000</v>
      </c>
      <c r="M59" s="42"/>
      <c r="N59" s="28">
        <f t="shared" si="4"/>
        <v>3225000</v>
      </c>
      <c r="O59" s="28">
        <v>645000</v>
      </c>
      <c r="P59" t="s">
        <v>23</v>
      </c>
    </row>
    <row r="60" spans="1:16" s="58" customFormat="1">
      <c r="A60" s="51" t="s">
        <v>94</v>
      </c>
      <c r="B60" s="52"/>
      <c r="C60" s="55"/>
      <c r="D60" s="28"/>
      <c r="E60" s="56"/>
      <c r="F60" s="57"/>
      <c r="G60" s="41"/>
      <c r="H60" s="57"/>
      <c r="I60" s="41"/>
      <c r="J60" s="57"/>
      <c r="K60" s="28"/>
      <c r="L60" s="27"/>
      <c r="M60" s="41"/>
      <c r="N60" s="28"/>
      <c r="O60" s="28"/>
    </row>
    <row r="61" spans="1:16">
      <c r="A61" s="38">
        <v>1</v>
      </c>
      <c r="B61" s="39" t="s">
        <v>95</v>
      </c>
      <c r="C61" s="31">
        <v>12</v>
      </c>
      <c r="D61" s="28">
        <f t="shared" si="0"/>
        <v>3096000</v>
      </c>
      <c r="E61" s="40">
        <v>9.35</v>
      </c>
      <c r="F61" s="28">
        <v>94</v>
      </c>
      <c r="G61" s="41">
        <f t="shared" si="3"/>
        <v>1</v>
      </c>
      <c r="H61" s="28">
        <v>1</v>
      </c>
      <c r="I61" s="42">
        <v>0</v>
      </c>
      <c r="J61" s="28">
        <v>0</v>
      </c>
      <c r="K61" s="28">
        <f t="shared" ref="K61:K63" si="12">(H61*745000+I61*695000+J61*645000)*5</f>
        <v>3725000</v>
      </c>
      <c r="L61" s="27">
        <f t="shared" si="2"/>
        <v>-629000</v>
      </c>
      <c r="M61" s="42"/>
      <c r="N61" s="28">
        <f t="shared" si="4"/>
        <v>3225000</v>
      </c>
      <c r="O61" s="28">
        <v>645000</v>
      </c>
    </row>
    <row r="62" spans="1:16">
      <c r="A62" s="38">
        <v>2</v>
      </c>
      <c r="B62" s="39" t="s">
        <v>96</v>
      </c>
      <c r="C62" s="31">
        <v>6</v>
      </c>
      <c r="D62" s="28">
        <f t="shared" si="0"/>
        <v>1548000</v>
      </c>
      <c r="E62" s="40">
        <v>8.2799999999999994</v>
      </c>
      <c r="F62" s="33">
        <v>85</v>
      </c>
      <c r="G62" s="41">
        <f t="shared" si="3"/>
        <v>1</v>
      </c>
      <c r="H62" s="33">
        <v>0</v>
      </c>
      <c r="I62" s="42">
        <v>1</v>
      </c>
      <c r="J62" s="33">
        <v>0</v>
      </c>
      <c r="K62" s="28">
        <f t="shared" si="12"/>
        <v>3475000</v>
      </c>
      <c r="L62" s="27">
        <f t="shared" si="2"/>
        <v>-1927000</v>
      </c>
      <c r="M62" s="42"/>
      <c r="N62" s="28">
        <f t="shared" si="4"/>
        <v>3225000</v>
      </c>
      <c r="O62" s="28">
        <v>645000</v>
      </c>
    </row>
    <row r="63" spans="1:16">
      <c r="A63" s="38">
        <v>3</v>
      </c>
      <c r="B63" s="39" t="s">
        <v>97</v>
      </c>
      <c r="C63" s="31">
        <v>2</v>
      </c>
      <c r="D63" s="28">
        <f t="shared" si="0"/>
        <v>516000</v>
      </c>
      <c r="E63" s="40"/>
      <c r="F63" s="33"/>
      <c r="G63" s="41">
        <f t="shared" si="3"/>
        <v>0</v>
      </c>
      <c r="H63" s="33">
        <v>0</v>
      </c>
      <c r="I63" s="42">
        <v>0</v>
      </c>
      <c r="J63" s="33">
        <v>0</v>
      </c>
      <c r="K63" s="28">
        <f t="shared" si="12"/>
        <v>0</v>
      </c>
      <c r="L63" s="27">
        <f t="shared" si="2"/>
        <v>516000</v>
      </c>
      <c r="M63" s="42"/>
      <c r="N63" s="28">
        <f t="shared" si="4"/>
        <v>3225000</v>
      </c>
      <c r="O63" s="28">
        <v>645000</v>
      </c>
    </row>
    <row r="64" spans="1:16" s="58" customFormat="1">
      <c r="A64" s="60"/>
      <c r="B64" s="61" t="s">
        <v>98</v>
      </c>
      <c r="C64" s="55">
        <f>SUM(C4:C63)</f>
        <v>2436</v>
      </c>
      <c r="D64" s="57">
        <f>SUM(D4:D63)</f>
        <v>640880000</v>
      </c>
      <c r="E64" s="57"/>
      <c r="F64" s="57"/>
      <c r="G64" s="57">
        <f t="shared" ref="G64:L64" si="13">SUM(G4:G63)</f>
        <v>158</v>
      </c>
      <c r="H64" s="57">
        <f t="shared" si="13"/>
        <v>6</v>
      </c>
      <c r="I64" s="57">
        <f t="shared" si="13"/>
        <v>59</v>
      </c>
      <c r="J64" s="57">
        <f t="shared" si="13"/>
        <v>94</v>
      </c>
      <c r="K64" s="57">
        <f t="shared" si="13"/>
        <v>547700000</v>
      </c>
      <c r="L64" s="62">
        <f t="shared" si="13"/>
        <v>93180000</v>
      </c>
      <c r="M64" s="57"/>
      <c r="N64" s="57"/>
      <c r="O64" s="41"/>
    </row>
    <row r="65" spans="2:8">
      <c r="B65" s="64"/>
      <c r="C65" s="65"/>
      <c r="D65" s="66"/>
      <c r="E65" s="66"/>
      <c r="F65" s="67"/>
      <c r="G65" s="68"/>
      <c r="H65" s="69"/>
    </row>
    <row r="66" spans="2:8">
      <c r="B66" s="64"/>
      <c r="C66" s="65"/>
      <c r="D66" s="72"/>
      <c r="E66" s="72"/>
      <c r="F66" s="73"/>
      <c r="G66" s="68"/>
      <c r="H66" s="69"/>
    </row>
    <row r="67" spans="2:8">
      <c r="B67" s="64"/>
      <c r="C67" s="65"/>
      <c r="D67" s="66"/>
      <c r="E67" s="66"/>
      <c r="F67" s="67"/>
      <c r="G67" s="68"/>
      <c r="H67" s="69"/>
    </row>
    <row r="68" spans="2:8">
      <c r="B68" s="64"/>
      <c r="C68" s="65"/>
      <c r="D68" s="66"/>
      <c r="E68" s="66"/>
      <c r="F68" s="67"/>
      <c r="G68" s="68"/>
      <c r="H68" s="69"/>
    </row>
    <row r="69" spans="2:8">
      <c r="B69" s="64"/>
      <c r="C69" s="65"/>
      <c r="D69" s="66"/>
      <c r="E69" s="66"/>
      <c r="F69" s="67"/>
      <c r="G69" s="68"/>
      <c r="H69" s="69"/>
    </row>
    <row r="70" spans="2:8">
      <c r="B70" s="64"/>
      <c r="C70" s="65"/>
      <c r="D70" s="66"/>
      <c r="E70" s="66"/>
      <c r="F70" s="67"/>
      <c r="G70" s="68"/>
      <c r="H70" s="69"/>
    </row>
    <row r="71" spans="2:8">
      <c r="B71" s="74"/>
      <c r="C71" s="65"/>
      <c r="D71" s="75"/>
      <c r="E71" s="75"/>
      <c r="F71" s="76"/>
      <c r="G71" s="68"/>
      <c r="H71" s="69"/>
    </row>
    <row r="72" spans="2:8">
      <c r="B72" s="74"/>
      <c r="C72" s="65"/>
      <c r="D72" s="75"/>
      <c r="E72" s="75"/>
      <c r="F72" s="77"/>
      <c r="G72" s="68"/>
      <c r="H72" s="78"/>
    </row>
    <row r="73" spans="2:8">
      <c r="B73" s="79"/>
      <c r="C73" s="66"/>
      <c r="D73" s="66"/>
      <c r="E73" s="66"/>
      <c r="F73" s="67"/>
      <c r="G73" s="68"/>
      <c r="H73" s="78"/>
    </row>
    <row r="74" spans="2:8">
      <c r="B74" s="79"/>
      <c r="C74" s="66"/>
      <c r="D74" s="66"/>
      <c r="E74" s="66"/>
      <c r="F74" s="67"/>
      <c r="G74" s="68"/>
      <c r="H74" s="78"/>
    </row>
    <row r="75" spans="2:8">
      <c r="B75" s="79"/>
      <c r="C75" s="72"/>
      <c r="D75" s="66"/>
      <c r="E75" s="66"/>
      <c r="F75" s="67"/>
      <c r="G75" s="68"/>
      <c r="H75" s="69"/>
    </row>
    <row r="76" spans="2:8">
      <c r="B76" s="79"/>
      <c r="C76" s="66"/>
      <c r="D76" s="66"/>
      <c r="E76" s="66"/>
      <c r="F76" s="67"/>
      <c r="G76" s="68"/>
      <c r="H76" s="69"/>
    </row>
    <row r="77" spans="2:8">
      <c r="B77" s="79"/>
      <c r="C77" s="66"/>
      <c r="D77" s="66"/>
      <c r="E77" s="66"/>
      <c r="F77" s="67"/>
      <c r="G77" s="68"/>
      <c r="H77" s="69"/>
    </row>
    <row r="78" spans="2:8">
      <c r="B78" s="79"/>
      <c r="C78" s="66"/>
      <c r="D78" s="66"/>
      <c r="E78" s="66"/>
      <c r="F78" s="67"/>
      <c r="G78" s="68"/>
      <c r="H78" s="69"/>
    </row>
    <row r="79" spans="2:8">
      <c r="B79" s="79"/>
      <c r="C79" s="66"/>
      <c r="D79" s="66"/>
      <c r="E79" s="66"/>
      <c r="F79" s="67"/>
      <c r="G79" s="68"/>
      <c r="H79" s="69"/>
    </row>
    <row r="80" spans="2:8">
      <c r="B80" s="79"/>
      <c r="C80" s="66"/>
      <c r="D80" s="66"/>
      <c r="E80" s="66"/>
      <c r="F80" s="67"/>
      <c r="G80" s="68"/>
      <c r="H80" s="69"/>
    </row>
    <row r="81" spans="2:8">
      <c r="B81" s="80"/>
      <c r="C81" s="66"/>
      <c r="D81" s="66"/>
      <c r="E81" s="66"/>
      <c r="F81" s="67"/>
      <c r="G81" s="68"/>
      <c r="H81" s="69"/>
    </row>
    <row r="82" spans="2:8">
      <c r="B82" s="80"/>
      <c r="C82" s="66"/>
      <c r="D82" s="66"/>
      <c r="E82" s="66"/>
      <c r="F82" s="67"/>
      <c r="G82" s="68"/>
      <c r="H82" s="69"/>
    </row>
    <row r="83" spans="2:8">
      <c r="B83" s="80"/>
      <c r="C83" s="66"/>
      <c r="D83" s="66"/>
      <c r="E83" s="66"/>
      <c r="F83" s="67"/>
      <c r="G83" s="68"/>
      <c r="H83" s="69"/>
    </row>
    <row r="84" spans="2:8">
      <c r="B84" s="80"/>
      <c r="C84" s="72"/>
      <c r="D84" s="72"/>
      <c r="E84" s="72"/>
      <c r="F84" s="73"/>
      <c r="G84" s="81"/>
      <c r="H84" s="82"/>
    </row>
    <row r="85" spans="2:8">
      <c r="B85" s="80"/>
      <c r="C85" s="72"/>
      <c r="D85" s="72"/>
      <c r="E85" s="72"/>
      <c r="F85" s="72"/>
      <c r="G85" s="81"/>
      <c r="H85" s="82"/>
    </row>
    <row r="86" spans="2:8">
      <c r="B86" s="80"/>
      <c r="C86" s="72"/>
      <c r="D86" s="72"/>
      <c r="E86" s="72"/>
      <c r="F86" s="73"/>
      <c r="G86" s="81"/>
      <c r="H86" s="82"/>
    </row>
    <row r="87" spans="2:8">
      <c r="B87" s="80"/>
      <c r="C87" s="72"/>
      <c r="D87" s="72"/>
      <c r="E87" s="72"/>
      <c r="F87" s="72"/>
      <c r="G87" s="81"/>
      <c r="H87" s="82"/>
    </row>
    <row r="88" spans="2:8">
      <c r="B88" s="80"/>
      <c r="C88" s="72"/>
      <c r="D88" s="72"/>
      <c r="E88" s="72"/>
      <c r="F88" s="72"/>
      <c r="G88" s="81"/>
      <c r="H88" s="82"/>
    </row>
    <row r="89" spans="2:8">
      <c r="B89" s="80"/>
      <c r="C89" s="72"/>
      <c r="D89" s="72"/>
      <c r="E89" s="72"/>
      <c r="F89" s="72"/>
      <c r="G89" s="81"/>
      <c r="H89" s="82"/>
    </row>
    <row r="90" spans="2:8">
      <c r="B90" s="80"/>
      <c r="C90" s="72"/>
      <c r="D90" s="72"/>
      <c r="E90" s="72"/>
      <c r="F90" s="72"/>
      <c r="G90" s="81"/>
      <c r="H90" s="82"/>
    </row>
    <row r="91" spans="2:8">
      <c r="B91" s="80"/>
      <c r="C91" s="72"/>
      <c r="D91" s="72"/>
      <c r="E91" s="72"/>
      <c r="F91" s="72"/>
      <c r="G91" s="81"/>
      <c r="H91" s="82"/>
    </row>
    <row r="92" spans="2:8">
      <c r="B92" s="80"/>
      <c r="C92" s="72"/>
      <c r="D92" s="72"/>
      <c r="E92" s="72"/>
      <c r="F92" s="73"/>
      <c r="G92" s="81"/>
      <c r="H92" s="82"/>
    </row>
    <row r="93" spans="2:8">
      <c r="B93" s="80"/>
      <c r="C93" s="72"/>
      <c r="D93" s="72"/>
      <c r="E93" s="72"/>
      <c r="F93" s="72"/>
      <c r="G93" s="81"/>
      <c r="H93" s="82"/>
    </row>
    <row r="94" spans="2:8">
      <c r="B94" s="80"/>
      <c r="C94" s="72"/>
      <c r="D94" s="72"/>
      <c r="E94" s="72"/>
      <c r="F94" s="72"/>
      <c r="G94" s="81"/>
      <c r="H94" s="82"/>
    </row>
    <row r="95" spans="2:8">
      <c r="B95" s="80"/>
      <c r="C95" s="72"/>
      <c r="D95" s="83"/>
      <c r="E95" s="83"/>
      <c r="F95" s="83"/>
      <c r="G95" s="84"/>
      <c r="H95" s="85"/>
    </row>
    <row r="96" spans="2:8">
      <c r="B96" s="80"/>
      <c r="C96" s="72"/>
      <c r="D96" s="72"/>
      <c r="E96" s="72"/>
      <c r="F96" s="72"/>
      <c r="G96" s="81"/>
      <c r="H96" s="82"/>
    </row>
    <row r="97" spans="1:15">
      <c r="B97" s="80"/>
      <c r="C97" s="72"/>
      <c r="D97" s="72"/>
      <c r="E97" s="72"/>
      <c r="F97" s="72"/>
      <c r="G97" s="81"/>
      <c r="H97" s="82"/>
    </row>
    <row r="98" spans="1:15">
      <c r="B98" s="80"/>
      <c r="C98" s="72"/>
      <c r="D98" s="72"/>
      <c r="E98" s="72"/>
      <c r="F98" s="72"/>
      <c r="G98" s="81"/>
      <c r="H98" s="82"/>
    </row>
    <row r="99" spans="1:15" s="93" customFormat="1">
      <c r="A99" s="86"/>
      <c r="B99" s="87"/>
      <c r="C99" s="88"/>
      <c r="D99" s="88"/>
      <c r="E99" s="88"/>
      <c r="F99" s="89"/>
      <c r="G99" s="90"/>
      <c r="H99" s="78"/>
      <c r="I99" s="91"/>
      <c r="J99" s="91"/>
      <c r="K99" s="91"/>
      <c r="L99" s="92"/>
      <c r="M99" s="91"/>
      <c r="N99" s="91"/>
      <c r="O99" s="91"/>
    </row>
    <row r="100" spans="1:15">
      <c r="B100" s="64"/>
      <c r="C100" s="65"/>
      <c r="D100" s="66"/>
      <c r="E100" s="66"/>
      <c r="F100" s="67"/>
      <c r="G100" s="68"/>
      <c r="H100" s="69"/>
    </row>
    <row r="101" spans="1:15">
      <c r="B101" s="64"/>
      <c r="C101" s="65"/>
      <c r="D101" s="66"/>
      <c r="E101" s="66"/>
      <c r="F101" s="67"/>
      <c r="G101" s="68"/>
      <c r="H101" s="69"/>
    </row>
    <row r="102" spans="1:15">
      <c r="B102" s="74"/>
      <c r="C102" s="72"/>
      <c r="D102" s="72"/>
      <c r="E102" s="72"/>
      <c r="F102" s="73"/>
      <c r="G102" s="68"/>
      <c r="H102" s="69"/>
    </row>
    <row r="103" spans="1:15">
      <c r="B103" s="74"/>
      <c r="C103" s="72"/>
      <c r="D103" s="72"/>
      <c r="E103" s="72"/>
      <c r="F103" s="73"/>
      <c r="G103" s="68"/>
      <c r="H103" s="69"/>
    </row>
    <row r="104" spans="1:15">
      <c r="B104" s="80"/>
      <c r="C104" s="72"/>
      <c r="D104" s="72"/>
      <c r="E104" s="72"/>
      <c r="F104" s="73"/>
      <c r="G104" s="81"/>
      <c r="H104" s="82"/>
    </row>
    <row r="105" spans="1:15">
      <c r="B105" s="80"/>
      <c r="C105" s="72"/>
      <c r="D105" s="72"/>
      <c r="E105" s="72"/>
      <c r="F105" s="72"/>
      <c r="G105" s="81"/>
      <c r="H105" s="82"/>
    </row>
    <row r="106" spans="1:15">
      <c r="B106" s="80"/>
      <c r="C106" s="72"/>
      <c r="D106" s="72"/>
      <c r="E106" s="72"/>
      <c r="F106" s="73"/>
      <c r="G106" s="81"/>
      <c r="H106" s="82"/>
    </row>
    <row r="107" spans="1:15">
      <c r="B107" s="80"/>
      <c r="C107" s="72"/>
      <c r="D107" s="72"/>
      <c r="E107" s="72"/>
      <c r="F107" s="72"/>
      <c r="G107" s="81"/>
      <c r="H107" s="82"/>
    </row>
    <row r="108" spans="1:15">
      <c r="B108" s="80"/>
      <c r="C108" s="72"/>
      <c r="D108" s="72"/>
      <c r="E108" s="72"/>
      <c r="F108" s="72"/>
      <c r="G108" s="81"/>
      <c r="H108" s="82"/>
    </row>
    <row r="109" spans="1:15">
      <c r="B109" s="80"/>
      <c r="C109" s="72"/>
      <c r="D109" s="72"/>
      <c r="E109" s="72"/>
      <c r="F109" s="72"/>
      <c r="G109" s="81"/>
      <c r="H109" s="82"/>
    </row>
    <row r="110" spans="1:15">
      <c r="B110" s="80"/>
      <c r="C110" s="72"/>
      <c r="D110" s="72"/>
      <c r="E110" s="72"/>
      <c r="F110" s="72"/>
      <c r="G110" s="81"/>
      <c r="H110" s="82"/>
    </row>
    <row r="111" spans="1:15">
      <c r="B111" s="80"/>
      <c r="C111" s="72"/>
      <c r="D111" s="72"/>
      <c r="E111" s="72"/>
      <c r="F111" s="72"/>
      <c r="G111" s="81"/>
      <c r="H111" s="82"/>
    </row>
    <row r="112" spans="1:15">
      <c r="B112" s="80"/>
      <c r="C112" s="72"/>
      <c r="D112" s="72"/>
      <c r="E112" s="72"/>
      <c r="F112" s="73"/>
      <c r="G112" s="81"/>
      <c r="H112" s="82"/>
    </row>
    <row r="113" spans="2:8">
      <c r="B113" s="80"/>
      <c r="C113" s="72"/>
      <c r="D113" s="72"/>
      <c r="E113" s="72"/>
      <c r="F113" s="72"/>
      <c r="G113" s="81"/>
      <c r="H113" s="82"/>
    </row>
    <row r="114" spans="2:8">
      <c r="B114" s="80"/>
      <c r="C114" s="72"/>
      <c r="D114" s="72"/>
      <c r="E114" s="72"/>
      <c r="F114" s="72"/>
      <c r="G114" s="81"/>
      <c r="H114" s="82"/>
    </row>
    <row r="115" spans="2:8">
      <c r="B115" s="80"/>
      <c r="C115" s="72"/>
      <c r="D115" s="83"/>
      <c r="E115" s="83"/>
      <c r="F115" s="83"/>
      <c r="G115" s="84"/>
      <c r="H115" s="85"/>
    </row>
    <row r="116" spans="2:8">
      <c r="B116" s="80"/>
      <c r="C116" s="72"/>
      <c r="D116" s="72"/>
      <c r="E116" s="72"/>
      <c r="F116" s="72"/>
      <c r="G116" s="81"/>
      <c r="H116" s="82"/>
    </row>
    <row r="117" spans="2:8">
      <c r="B117" s="80"/>
      <c r="C117" s="72"/>
      <c r="D117" s="72"/>
      <c r="E117" s="72"/>
      <c r="F117" s="72"/>
      <c r="G117" s="81"/>
      <c r="H117" s="82"/>
    </row>
    <row r="118" spans="2:8">
      <c r="B118" s="80"/>
      <c r="C118" s="72"/>
      <c r="D118" s="72"/>
      <c r="E118" s="72"/>
      <c r="F118" s="72"/>
      <c r="G118" s="81"/>
      <c r="H118" s="82"/>
    </row>
    <row r="119" spans="2:8">
      <c r="B119" s="80"/>
      <c r="C119" s="72"/>
      <c r="D119" s="72"/>
      <c r="E119" s="72"/>
      <c r="F119" s="73"/>
      <c r="G119" s="68"/>
      <c r="H119" s="69"/>
    </row>
    <row r="120" spans="2:8">
      <c r="B120" s="80"/>
      <c r="C120" s="72"/>
      <c r="D120" s="72"/>
      <c r="E120" s="72"/>
      <c r="F120" s="73"/>
      <c r="G120" s="68"/>
      <c r="H120" s="69"/>
    </row>
    <row r="121" spans="2:8">
      <c r="B121" s="80"/>
      <c r="C121" s="72"/>
      <c r="D121" s="72"/>
      <c r="E121" s="72"/>
      <c r="F121" s="73"/>
      <c r="G121" s="68"/>
      <c r="H121" s="69"/>
    </row>
    <row r="122" spans="2:8">
      <c r="B122" s="80"/>
      <c r="C122" s="72"/>
      <c r="D122" s="72"/>
      <c r="E122" s="72"/>
      <c r="F122" s="73"/>
      <c r="G122" s="68"/>
      <c r="H122" s="69"/>
    </row>
    <row r="123" spans="2:8">
      <c r="B123" s="80"/>
      <c r="C123" s="72"/>
      <c r="D123" s="72"/>
      <c r="E123" s="72"/>
      <c r="F123" s="73"/>
      <c r="G123" s="68"/>
      <c r="H123" s="69"/>
    </row>
    <row r="124" spans="2:8">
      <c r="B124" s="80"/>
      <c r="C124" s="72"/>
      <c r="D124" s="72"/>
      <c r="E124" s="72"/>
      <c r="F124" s="73"/>
      <c r="G124" s="68"/>
      <c r="H124" s="69"/>
    </row>
    <row r="125" spans="2:8">
      <c r="B125" s="64"/>
      <c r="C125" s="65"/>
      <c r="D125" s="66"/>
      <c r="E125" s="66"/>
      <c r="F125" s="67"/>
      <c r="G125" s="68"/>
      <c r="H125" s="69"/>
    </row>
    <row r="126" spans="2:8">
      <c r="B126" s="64"/>
      <c r="C126" s="65"/>
      <c r="D126" s="66"/>
      <c r="E126" s="66"/>
      <c r="F126" s="67"/>
      <c r="G126" s="68"/>
      <c r="H126" s="69"/>
    </row>
    <row r="127" spans="2:8">
      <c r="B127" s="64"/>
      <c r="C127" s="65"/>
      <c r="D127" s="72"/>
      <c r="E127" s="72"/>
      <c r="F127" s="73"/>
      <c r="G127" s="68"/>
      <c r="H127" s="69"/>
    </row>
    <row r="128" spans="2:8">
      <c r="B128" s="64"/>
      <c r="C128" s="65"/>
      <c r="D128" s="66"/>
      <c r="E128" s="66"/>
      <c r="F128" s="67"/>
      <c r="G128" s="68"/>
      <c r="H128" s="69"/>
    </row>
    <row r="129" spans="2:8">
      <c r="B129" s="79"/>
      <c r="C129" s="66"/>
      <c r="D129" s="66"/>
      <c r="E129" s="66"/>
      <c r="F129" s="67"/>
      <c r="G129" s="68"/>
      <c r="H129" s="69"/>
    </row>
    <row r="130" spans="2:8">
      <c r="B130" s="79"/>
      <c r="C130" s="66"/>
      <c r="D130" s="66"/>
      <c r="E130" s="66"/>
      <c r="F130" s="67"/>
      <c r="G130" s="68"/>
      <c r="H130" s="69"/>
    </row>
    <row r="131" spans="2:8">
      <c r="B131" s="79"/>
      <c r="C131" s="66"/>
      <c r="D131" s="66"/>
      <c r="E131" s="66"/>
      <c r="F131" s="67"/>
      <c r="G131" s="68"/>
      <c r="H131" s="69"/>
    </row>
    <row r="132" spans="2:8">
      <c r="B132" s="79"/>
      <c r="C132" s="66"/>
      <c r="D132" s="66"/>
      <c r="E132" s="66"/>
      <c r="F132" s="67"/>
      <c r="G132" s="68"/>
      <c r="H132" s="69"/>
    </row>
    <row r="133" spans="2:8">
      <c r="B133" s="80"/>
      <c r="C133" s="72"/>
      <c r="D133" s="72"/>
      <c r="E133" s="72"/>
      <c r="F133" s="72"/>
      <c r="G133" s="81"/>
      <c r="H133" s="82"/>
    </row>
    <row r="134" spans="2:8">
      <c r="B134" s="80"/>
      <c r="C134" s="72"/>
      <c r="D134" s="72"/>
      <c r="E134" s="72"/>
      <c r="F134" s="72"/>
      <c r="G134" s="81"/>
      <c r="H134" s="82"/>
    </row>
    <row r="135" spans="2:8">
      <c r="B135" s="80"/>
      <c r="C135" s="72"/>
      <c r="D135" s="72"/>
      <c r="E135" s="72"/>
      <c r="F135" s="73"/>
      <c r="G135" s="81"/>
      <c r="H135" s="82"/>
    </row>
    <row r="136" spans="2:8">
      <c r="B136" s="64"/>
      <c r="C136" s="65"/>
      <c r="D136" s="66"/>
      <c r="E136" s="66"/>
      <c r="F136" s="67"/>
      <c r="G136" s="68"/>
      <c r="H136" s="69"/>
    </row>
    <row r="137" spans="2:8">
      <c r="B137" s="64"/>
      <c r="C137" s="65"/>
      <c r="D137" s="66"/>
      <c r="E137" s="66"/>
      <c r="F137" s="67"/>
      <c r="G137" s="68"/>
      <c r="H137" s="69"/>
    </row>
    <row r="138" spans="2:8">
      <c r="B138" s="64"/>
      <c r="C138" s="65"/>
      <c r="D138" s="66"/>
      <c r="E138" s="66"/>
      <c r="F138" s="67"/>
      <c r="G138" s="68"/>
      <c r="H138" s="69"/>
    </row>
    <row r="139" spans="2:8">
      <c r="B139" s="64"/>
      <c r="C139" s="65"/>
      <c r="D139" s="65"/>
      <c r="E139" s="65"/>
      <c r="F139" s="94"/>
      <c r="G139" s="68"/>
      <c r="H139" s="69"/>
    </row>
    <row r="140" spans="2:8">
      <c r="B140" s="64"/>
      <c r="C140" s="65"/>
      <c r="D140" s="65"/>
      <c r="E140" s="65"/>
      <c r="F140" s="94"/>
      <c r="G140" s="68"/>
      <c r="H140" s="69"/>
    </row>
    <row r="141" spans="2:8">
      <c r="B141" s="64"/>
      <c r="C141" s="65"/>
      <c r="D141" s="65"/>
      <c r="E141" s="65"/>
      <c r="F141" s="94"/>
      <c r="G141" s="68"/>
      <c r="H141" s="69"/>
    </row>
    <row r="142" spans="2:8">
      <c r="B142" s="64"/>
      <c r="C142" s="65"/>
      <c r="D142" s="65"/>
      <c r="E142" s="65"/>
      <c r="F142" s="95"/>
      <c r="G142" s="68"/>
      <c r="H142" s="69"/>
    </row>
    <row r="143" spans="2:8">
      <c r="B143" s="64"/>
      <c r="C143" s="65"/>
      <c r="D143" s="65"/>
      <c r="E143" s="65"/>
      <c r="F143" s="95"/>
      <c r="G143" s="68"/>
      <c r="H143" s="69"/>
    </row>
    <row r="144" spans="2:8">
      <c r="B144" s="64"/>
      <c r="C144" s="65"/>
      <c r="D144" s="65"/>
      <c r="E144" s="65"/>
      <c r="F144" s="94"/>
      <c r="G144" s="68"/>
      <c r="H144" s="69"/>
    </row>
    <row r="145" spans="2:8">
      <c r="B145" s="64"/>
      <c r="C145" s="65"/>
      <c r="D145" s="66"/>
      <c r="E145" s="66"/>
      <c r="F145" s="67"/>
      <c r="G145" s="68"/>
      <c r="H145" s="69"/>
    </row>
    <row r="146" spans="2:8">
      <c r="B146" s="64"/>
      <c r="C146" s="65"/>
      <c r="D146" s="66"/>
      <c r="E146" s="66"/>
      <c r="F146" s="67"/>
      <c r="G146" s="68"/>
      <c r="H146" s="69"/>
    </row>
    <row r="147" spans="2:8">
      <c r="B147" s="64"/>
      <c r="C147" s="65"/>
      <c r="D147" s="65"/>
      <c r="E147" s="65"/>
      <c r="F147" s="95"/>
      <c r="G147" s="68"/>
      <c r="H147" s="69"/>
    </row>
    <row r="148" spans="2:8">
      <c r="B148" s="80"/>
      <c r="C148" s="65"/>
      <c r="D148" s="72"/>
      <c r="E148" s="72"/>
      <c r="F148" s="73"/>
      <c r="G148" s="81"/>
      <c r="H148" s="82"/>
    </row>
    <row r="149" spans="2:8">
      <c r="B149" s="80"/>
      <c r="C149" s="65"/>
      <c r="D149" s="72"/>
      <c r="E149" s="72"/>
      <c r="F149" s="72"/>
      <c r="G149" s="81"/>
      <c r="H149" s="82"/>
    </row>
    <row r="150" spans="2:8">
      <c r="B150" s="64"/>
      <c r="C150" s="65"/>
      <c r="D150" s="65"/>
      <c r="E150" s="65"/>
      <c r="F150" s="95"/>
      <c r="G150" s="68"/>
      <c r="H150" s="69"/>
    </row>
    <row r="151" spans="2:8">
      <c r="B151" s="64"/>
      <c r="C151" s="65"/>
      <c r="D151" s="65"/>
      <c r="E151" s="65"/>
      <c r="F151" s="95"/>
      <c r="G151" s="68"/>
      <c r="H151" s="69"/>
    </row>
    <row r="152" spans="2:8">
      <c r="B152" s="64"/>
      <c r="C152" s="65"/>
      <c r="D152" s="65"/>
      <c r="E152" s="65"/>
      <c r="F152" s="95"/>
      <c r="G152" s="68"/>
      <c r="H152" s="69"/>
    </row>
    <row r="153" spans="2:8">
      <c r="B153" s="64"/>
      <c r="C153" s="65"/>
      <c r="D153" s="65"/>
      <c r="E153" s="65"/>
      <c r="F153" s="95"/>
      <c r="G153" s="68"/>
      <c r="H153" s="69"/>
    </row>
    <row r="154" spans="2:8">
      <c r="B154" s="64"/>
      <c r="C154" s="65"/>
      <c r="D154" s="65"/>
      <c r="E154" s="65"/>
      <c r="F154" s="95"/>
      <c r="G154" s="68"/>
      <c r="H154" s="69"/>
    </row>
    <row r="155" spans="2:8">
      <c r="B155" s="64"/>
      <c r="C155" s="65"/>
      <c r="D155" s="65"/>
      <c r="E155" s="65"/>
      <c r="F155" s="95"/>
      <c r="G155" s="68"/>
      <c r="H155" s="69"/>
    </row>
    <row r="156" spans="2:8">
      <c r="B156" s="64"/>
      <c r="C156" s="65"/>
      <c r="D156" s="65"/>
      <c r="E156" s="65"/>
      <c r="F156" s="94"/>
      <c r="G156" s="68"/>
      <c r="H156" s="69"/>
    </row>
    <row r="157" spans="2:8">
      <c r="B157" s="64"/>
      <c r="C157" s="65"/>
      <c r="D157" s="65"/>
      <c r="E157" s="65"/>
      <c r="F157" s="95"/>
      <c r="G157" s="68"/>
      <c r="H157" s="69"/>
    </row>
    <row r="158" spans="2:8">
      <c r="B158" s="80"/>
      <c r="C158" s="65"/>
      <c r="D158" s="66"/>
      <c r="E158" s="66"/>
      <c r="F158" s="96"/>
      <c r="G158" s="97"/>
      <c r="H158" s="98"/>
    </row>
    <row r="159" spans="2:8">
      <c r="B159" s="64"/>
      <c r="C159" s="65"/>
      <c r="D159" s="65"/>
      <c r="E159" s="65"/>
      <c r="F159" s="95"/>
      <c r="G159" s="68"/>
      <c r="H159" s="69"/>
    </row>
    <row r="160" spans="2:8">
      <c r="B160" s="64"/>
      <c r="C160" s="65"/>
      <c r="D160" s="65"/>
      <c r="E160" s="65"/>
      <c r="F160" s="95"/>
      <c r="G160" s="68"/>
      <c r="H160" s="69"/>
    </row>
    <row r="161" spans="2:8">
      <c r="B161" s="64"/>
      <c r="C161" s="65"/>
      <c r="D161" s="65"/>
      <c r="E161" s="65"/>
      <c r="F161" s="95"/>
      <c r="G161" s="68"/>
      <c r="H161" s="69"/>
    </row>
    <row r="162" spans="2:8">
      <c r="B162" s="64"/>
      <c r="C162" s="65"/>
      <c r="D162" s="65"/>
      <c r="E162" s="65"/>
      <c r="F162" s="94"/>
      <c r="G162" s="68"/>
      <c r="H162" s="69"/>
    </row>
    <row r="163" spans="2:8">
      <c r="B163" s="64"/>
      <c r="C163" s="65"/>
      <c r="D163" s="66"/>
      <c r="E163" s="66"/>
      <c r="F163" s="67"/>
      <c r="G163" s="68"/>
      <c r="H163" s="69"/>
    </row>
    <row r="164" spans="2:8">
      <c r="B164" s="64"/>
      <c r="C164" s="65"/>
      <c r="D164" s="65"/>
      <c r="E164" s="65"/>
      <c r="F164" s="95"/>
      <c r="G164" s="68"/>
      <c r="H164" s="69"/>
    </row>
    <row r="165" spans="2:8">
      <c r="B165" s="99"/>
      <c r="C165" s="100"/>
      <c r="D165" s="101"/>
      <c r="E165" s="101"/>
      <c r="F165" s="102"/>
      <c r="G165" s="103"/>
      <c r="H165" s="104"/>
    </row>
    <row r="166" spans="2:8">
      <c r="B166" s="99"/>
      <c r="C166" s="100"/>
      <c r="D166" s="105"/>
      <c r="E166" s="105"/>
      <c r="F166" s="106"/>
      <c r="G166" s="107"/>
      <c r="H166" s="108"/>
    </row>
    <row r="167" spans="2:8">
      <c r="B167" s="99"/>
      <c r="C167" s="100"/>
      <c r="D167" s="105"/>
      <c r="E167" s="105"/>
      <c r="F167" s="106"/>
      <c r="G167" s="107"/>
      <c r="H167" s="108"/>
    </row>
    <row r="168" spans="2:8">
      <c r="B168" s="99"/>
      <c r="C168" s="100"/>
      <c r="D168" s="105"/>
      <c r="E168" s="105"/>
      <c r="F168" s="106"/>
      <c r="G168" s="107"/>
      <c r="H168" s="108"/>
    </row>
    <row r="169" spans="2:8">
      <c r="B169" s="109"/>
      <c r="C169" s="110"/>
      <c r="D169" s="111"/>
      <c r="E169" s="112"/>
      <c r="F169" s="113"/>
      <c r="G169" s="114"/>
      <c r="H169" s="115"/>
    </row>
    <row r="170" spans="2:8">
      <c r="B170" s="109"/>
      <c r="C170" s="110"/>
      <c r="D170" s="111"/>
      <c r="E170" s="112"/>
      <c r="F170" s="113"/>
      <c r="G170" s="114"/>
      <c r="H170" s="115"/>
    </row>
    <row r="171" spans="2:8">
      <c r="B171" s="99"/>
      <c r="C171" s="110"/>
      <c r="D171" s="105"/>
      <c r="E171" s="105"/>
      <c r="F171" s="106"/>
      <c r="G171" s="107"/>
      <c r="H171" s="116"/>
    </row>
    <row r="172" spans="2:8">
      <c r="B172" s="64"/>
      <c r="C172" s="110"/>
      <c r="D172" s="72"/>
      <c r="E172" s="72"/>
      <c r="F172" s="117"/>
      <c r="G172" s="81"/>
    </row>
    <row r="173" spans="2:8">
      <c r="B173" s="64"/>
      <c r="C173" s="110"/>
      <c r="D173" s="72"/>
      <c r="E173" s="72"/>
      <c r="F173" s="117"/>
      <c r="G173" s="81"/>
    </row>
  </sheetData>
  <mergeCells count="32">
    <mergeCell ref="A38:B38"/>
    <mergeCell ref="A40:B40"/>
    <mergeCell ref="A43:B43"/>
    <mergeCell ref="A46:B46"/>
    <mergeCell ref="A56:B56"/>
    <mergeCell ref="A60:B60"/>
    <mergeCell ref="K31:K32"/>
    <mergeCell ref="L31:L32"/>
    <mergeCell ref="M31:M32"/>
    <mergeCell ref="N31:N32"/>
    <mergeCell ref="O31:O32"/>
    <mergeCell ref="A33:B33"/>
    <mergeCell ref="N2:N3"/>
    <mergeCell ref="O2:O3"/>
    <mergeCell ref="A15:B15"/>
    <mergeCell ref="A19:B19"/>
    <mergeCell ref="A31:A32"/>
    <mergeCell ref="B31:B32"/>
    <mergeCell ref="C31:D31"/>
    <mergeCell ref="E31:F31"/>
    <mergeCell ref="G31:G32"/>
    <mergeCell ref="H31:J31"/>
    <mergeCell ref="A1:O1"/>
    <mergeCell ref="A2:A3"/>
    <mergeCell ref="B2:B3"/>
    <mergeCell ref="C2:D2"/>
    <mergeCell ref="E2:F2"/>
    <mergeCell ref="G2:G3"/>
    <mergeCell ref="H2:J2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HB các lớp năm cuối</vt:lpstr>
      <vt:lpstr>HB các lớp năm 2,3,4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2019-09-25T03:03:30Z</dcterms:created>
  <dcterms:modified xsi:type="dcterms:W3CDTF">2019-09-27T07:32:28Z</dcterms:modified>
</cp:coreProperties>
</file>